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zoezhu/Desktop/"/>
    </mc:Choice>
  </mc:AlternateContent>
  <bookViews>
    <workbookView xWindow="0" yWindow="620" windowWidth="25600" windowHeight="14000"/>
  </bookViews>
  <sheets>
    <sheet name="报价总表" sheetId="10" r:id="rId1"/>
    <sheet name="宣传册" sheetId="9" r:id="rId2"/>
    <sheet name="Call Center" sheetId="6" r:id="rId3"/>
    <sheet name="SEO" sheetId="11" r:id="rId4"/>
    <sheet name="网站优化" sheetId="12" r:id="rId5"/>
    <sheet name="SEO关键词" sheetId="13" state="hidden" r:id="rId6"/>
    <sheet name="SEO健康平台" sheetId="14" state="hidden" r:id="rId7"/>
    <sheet name="咚咚肿瘤科合作" sheetId="20" r:id="rId8"/>
    <sheet name="幻灯片撰写" sheetId="19" r:id="rId9"/>
    <sheet name="患教平台" sheetId="15" r:id="rId10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6" l="1"/>
  <c r="J14" i="6"/>
  <c r="J15" i="6"/>
  <c r="J24" i="6"/>
  <c r="J26" i="6"/>
  <c r="J22" i="6"/>
  <c r="J18" i="6"/>
  <c r="J13" i="6"/>
  <c r="J17" i="6"/>
  <c r="J20" i="6"/>
  <c r="J21" i="6"/>
  <c r="E8" i="6"/>
  <c r="E6" i="10"/>
  <c r="J22" i="9"/>
  <c r="J23" i="9"/>
  <c r="J24" i="9"/>
  <c r="J25" i="9"/>
  <c r="J26" i="9"/>
  <c r="J27" i="9"/>
  <c r="J17" i="9"/>
  <c r="J18" i="9"/>
  <c r="J19" i="9"/>
  <c r="J14" i="9"/>
  <c r="J15" i="9"/>
  <c r="J34" i="9"/>
  <c r="J36" i="9"/>
  <c r="E10" i="9"/>
  <c r="E5" i="10"/>
  <c r="J18" i="11"/>
  <c r="J15" i="11"/>
  <c r="J22" i="11"/>
  <c r="J24" i="11"/>
  <c r="J26" i="11"/>
  <c r="E8" i="11"/>
  <c r="E7" i="10"/>
  <c r="J20" i="12"/>
  <c r="J21" i="12"/>
  <c r="J24" i="12"/>
  <c r="J25" i="12"/>
  <c r="J35" i="12"/>
  <c r="J28" i="12"/>
  <c r="J33" i="12"/>
  <c r="J37" i="12"/>
  <c r="E10" i="12"/>
  <c r="E8" i="10"/>
  <c r="E12" i="10"/>
  <c r="E10" i="10"/>
  <c r="J17" i="19"/>
  <c r="J15" i="19"/>
  <c r="C5" i="19"/>
  <c r="J53" i="15"/>
  <c r="J55" i="15"/>
  <c r="J57" i="15"/>
  <c r="E11" i="10"/>
  <c r="J11" i="19"/>
  <c r="J12" i="19"/>
  <c r="J13" i="19"/>
  <c r="E9" i="10"/>
  <c r="J25" i="20"/>
  <c r="J26" i="20"/>
  <c r="J27" i="20"/>
  <c r="J28" i="20"/>
  <c r="J29" i="20"/>
  <c r="J30" i="20"/>
  <c r="J31" i="20"/>
  <c r="J38" i="20"/>
  <c r="J40" i="20"/>
  <c r="J42" i="20"/>
  <c r="J13" i="20"/>
  <c r="J14" i="20"/>
  <c r="J15" i="20"/>
  <c r="J18" i="20"/>
  <c r="J21" i="20"/>
  <c r="J22" i="20"/>
  <c r="J23" i="20"/>
  <c r="J45" i="15"/>
  <c r="E7" i="15"/>
  <c r="E6" i="15"/>
  <c r="E5" i="15"/>
  <c r="C7" i="15"/>
  <c r="C6" i="15"/>
  <c r="C5" i="15"/>
  <c r="E7" i="20"/>
  <c r="E6" i="20"/>
  <c r="J32" i="20"/>
  <c r="J33" i="20"/>
  <c r="J34" i="20"/>
  <c r="J35" i="20"/>
  <c r="J36" i="20"/>
  <c r="J37" i="20"/>
  <c r="J17" i="20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7" i="15"/>
  <c r="J48" i="15"/>
  <c r="J49" i="15"/>
  <c r="J50" i="15"/>
  <c r="J51" i="15"/>
  <c r="J52" i="15"/>
  <c r="J19" i="20"/>
  <c r="J20" i="20"/>
  <c r="E9" i="20"/>
  <c r="E8" i="20"/>
  <c r="C8" i="20"/>
  <c r="E5" i="20"/>
  <c r="E7" i="19"/>
  <c r="E6" i="19"/>
  <c r="C6" i="19"/>
  <c r="E5" i="19"/>
  <c r="E8" i="15"/>
  <c r="J21" i="9"/>
  <c r="J29" i="9"/>
  <c r="J30" i="9"/>
  <c r="J31" i="9"/>
  <c r="J32" i="9"/>
  <c r="J12" i="11"/>
  <c r="J13" i="11"/>
  <c r="J16" i="11"/>
  <c r="J19" i="11"/>
  <c r="J21" i="11"/>
  <c r="J20" i="11"/>
  <c r="J15" i="12"/>
  <c r="J16" i="12"/>
  <c r="J17" i="12"/>
  <c r="J19" i="12"/>
  <c r="J32" i="12"/>
  <c r="J31" i="12"/>
  <c r="E8" i="12"/>
  <c r="J29" i="12"/>
  <c r="J30" i="12"/>
  <c r="J27" i="12"/>
  <c r="J23" i="12"/>
  <c r="E6" i="11"/>
  <c r="E9" i="9"/>
  <c r="E8" i="9"/>
  <c r="E7" i="9"/>
  <c r="E6" i="9"/>
  <c r="E5" i="9"/>
  <c r="E9" i="12"/>
  <c r="C9" i="12"/>
  <c r="E7" i="12"/>
  <c r="E6" i="12"/>
  <c r="E5" i="12"/>
  <c r="J17" i="11"/>
  <c r="E7" i="11"/>
  <c r="C7" i="11"/>
  <c r="E5" i="11"/>
  <c r="C9" i="9"/>
  <c r="E7" i="6"/>
  <c r="E5" i="6"/>
  <c r="C7" i="6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2" author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Peng, Emily PH/CN</author>
    <author>CNHaoY</author>
  </authors>
  <commentList>
    <comment ref="E10" author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Peng, Emily PH/CN</author>
    <author>CNHaoY</author>
  </authors>
  <commentList>
    <comment ref="E10" author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Peng, Emily PH/CN</author>
    <author>CNHaoY</author>
  </authors>
  <commentList>
    <comment ref="E13" author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3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3" authorId="1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3" author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Peng, Emily PH/CN</author>
    <author>CNHaoY</author>
  </authors>
  <commentList>
    <comment ref="E11" author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1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1" authorId="1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1" author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Peng, Emily PH/CN</author>
    <author>CNHaoY</author>
  </authors>
  <commentList>
    <comment ref="E9" author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9" authorId="1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9" author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Peng, Emily PH/CN</author>
    <author>CNHaoY</author>
  </authors>
  <commentList>
    <comment ref="E11" author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1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1" authorId="1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1" author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<sst xmlns="http://schemas.openxmlformats.org/spreadsheetml/2006/main" count="797" uniqueCount="510">
  <si>
    <t>总计 Total</t>
  </si>
  <si>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</si>
  <si>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</si>
  <si>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</si>
  <si>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</si>
  <si>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</si>
  <si>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</si>
  <si>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Time of usage</t>
  </si>
  <si>
    <t>Item</t>
    <phoneticPr fontId="1" type="noConversion"/>
  </si>
  <si>
    <t>Descripation</t>
    <phoneticPr fontId="1" type="noConversion"/>
  </si>
  <si>
    <t>Size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</si>
  <si>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</si>
  <si>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</si>
  <si>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</si>
  <si>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</si>
  <si>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税 Tax</t>
    <phoneticPr fontId="1" type="noConversion"/>
  </si>
  <si>
    <t>人/时</t>
    <phoneticPr fontId="1" type="noConversion"/>
  </si>
  <si>
    <t>1-1</t>
    <phoneticPr fontId="1" type="noConversion"/>
  </si>
  <si>
    <t>Total</t>
    <phoneticPr fontId="1" type="noConversion"/>
  </si>
  <si>
    <t>上海麦田公共关系咨询有限公司</t>
    <phoneticPr fontId="1" type="noConversion"/>
  </si>
  <si>
    <t>1-2</t>
  </si>
  <si>
    <t>2-1</t>
    <phoneticPr fontId="1" type="noConversion"/>
  </si>
  <si>
    <t>2-2</t>
    <phoneticPr fontId="1" type="noConversion"/>
  </si>
  <si>
    <t>形式</t>
    <phoneticPr fontId="1" type="noConversion"/>
  </si>
  <si>
    <t>产品资料分析</t>
    <rPh sb="0" eb="1">
      <t>chan p</t>
    </rPh>
    <rPh sb="2" eb="3">
      <t>zi l</t>
    </rPh>
    <rPh sb="4" eb="5">
      <t>fen xi</t>
    </rPh>
    <phoneticPr fontId="1" type="noConversion"/>
  </si>
  <si>
    <t>根据客户提供产品资料，进行医学分析</t>
    <rPh sb="4" eb="5">
      <t>ti gong</t>
    </rPh>
    <rPh sb="6" eb="7">
      <t>chan p</t>
    </rPh>
    <rPh sb="8" eb="9">
      <t>zi liao</t>
    </rPh>
    <rPh sb="11" eb="12">
      <t>jin x</t>
    </rPh>
    <rPh sb="13" eb="14">
      <t>yi xue</t>
    </rPh>
    <rPh sb="15" eb="16">
      <t>fen xi</t>
    </rPh>
    <phoneticPr fontId="1" type="noConversion"/>
  </si>
  <si>
    <t>Qty</t>
    <phoneticPr fontId="1" type="noConversion"/>
  </si>
  <si>
    <t>个</t>
    <rPh sb="0" eb="1">
      <t>ge</t>
    </rPh>
    <phoneticPr fontId="1" type="noConversion"/>
  </si>
  <si>
    <t>2-3</t>
    <phoneticPr fontId="1" type="noConversion"/>
  </si>
  <si>
    <t>Total</t>
    <phoneticPr fontId="1" type="noConversion"/>
  </si>
  <si>
    <t>套</t>
    <rPh sb="0" eb="1">
      <t>tao</t>
    </rPh>
    <phoneticPr fontId="1" type="noConversion"/>
  </si>
  <si>
    <t>3-1</t>
    <phoneticPr fontId="1" type="noConversion"/>
  </si>
  <si>
    <t>4-1</t>
    <phoneticPr fontId="1" type="noConversion"/>
  </si>
  <si>
    <t>4-2</t>
    <phoneticPr fontId="1" type="noConversion"/>
  </si>
  <si>
    <t>背景分析</t>
    <rPh sb="0" eb="1">
      <t>yi xue bu</t>
    </rPh>
    <rPh sb="3" eb="4">
      <t>fen xi</t>
    </rPh>
    <phoneticPr fontId="1" type="noConversion"/>
  </si>
  <si>
    <t xml:space="preserve">背景分析 </t>
    <rPh sb="0" eb="1">
      <t>bei jing</t>
    </rPh>
    <rPh sb="2" eb="3">
      <t>fen xi</t>
    </rPh>
    <phoneticPr fontId="1" type="noConversion"/>
  </si>
  <si>
    <t>Quotation Summary 报价总表</t>
    <phoneticPr fontId="4" type="noConversion"/>
  </si>
  <si>
    <t>3-3</t>
  </si>
  <si>
    <t>3-2</t>
  </si>
  <si>
    <t>3-4</t>
  </si>
  <si>
    <t>Size</t>
    <phoneticPr fontId="1" type="noConversion"/>
  </si>
  <si>
    <t>Qty</t>
    <phoneticPr fontId="1" type="noConversion"/>
  </si>
  <si>
    <t>Time of usage</t>
    <phoneticPr fontId="1" type="noConversion"/>
  </si>
  <si>
    <t>2-4</t>
  </si>
  <si>
    <t>3-5</t>
  </si>
  <si>
    <t>Total</t>
    <phoneticPr fontId="1" type="noConversion"/>
  </si>
  <si>
    <t>脚本创意</t>
    <rPh sb="0" eb="1">
      <t>jiao ben</t>
    </rPh>
    <rPh sb="2" eb="3">
      <t>chuang yi</t>
    </rPh>
    <phoneticPr fontId="1" type="noConversion"/>
  </si>
  <si>
    <t>设计创意及衍生</t>
    <rPh sb="0" eb="1">
      <t>she ji</t>
    </rPh>
    <rPh sb="2" eb="3">
      <t>chuang yi</t>
    </rPh>
    <rPh sb="4" eb="5">
      <t>ji</t>
    </rPh>
    <rPh sb="5" eb="6">
      <t>yan sheng</t>
    </rPh>
    <phoneticPr fontId="1" type="noConversion"/>
  </si>
  <si>
    <t>印刷制作</t>
    <rPh sb="0" eb="1">
      <t>yin shua zhi zuo</t>
    </rPh>
    <phoneticPr fontId="1" type="noConversion"/>
  </si>
  <si>
    <t xml:space="preserve">脚本创意 </t>
    <phoneticPr fontId="1" type="noConversion"/>
  </si>
  <si>
    <t>脚本内容分析</t>
    <rPh sb="0" eb="1">
      <t>jiao ben</t>
    </rPh>
    <rPh sb="2" eb="3">
      <t>nei r</t>
    </rPh>
    <rPh sb="4" eb="5">
      <t>fen xi</t>
    </rPh>
    <phoneticPr fontId="1" type="noConversion"/>
  </si>
  <si>
    <t>根据客户提供脚本内容及大纲，进行医学分析</t>
    <rPh sb="0" eb="1">
      <t>gen j b v</t>
    </rPh>
    <rPh sb="2" eb="3">
      <t>ke hu</t>
    </rPh>
    <rPh sb="4" eb="5">
      <t>ti gong</t>
    </rPh>
    <rPh sb="6" eb="7">
      <t>jiao ben</t>
    </rPh>
    <rPh sb="8" eb="9">
      <t>nei r</t>
    </rPh>
    <rPh sb="10" eb="11">
      <t>ji</t>
    </rPh>
    <rPh sb="11" eb="12">
      <t>da gang</t>
    </rPh>
    <rPh sb="14" eb="15">
      <t>jin x</t>
    </rPh>
    <rPh sb="16" eb="17">
      <t>yi xue</t>
    </rPh>
    <rPh sb="18" eb="19">
      <t>fen xi</t>
    </rPh>
    <phoneticPr fontId="1" type="noConversion"/>
  </si>
  <si>
    <t>脚本文案创意</t>
    <rPh sb="0" eb="1">
      <t>jiao ben</t>
    </rPh>
    <rPh sb="2" eb="3">
      <t>wen an</t>
    </rPh>
    <rPh sb="4" eb="5">
      <t>chuang yi</t>
    </rPh>
    <phoneticPr fontId="1" type="noConversion"/>
  </si>
  <si>
    <t>根据初定脚本内容，创意表达形式，润色文字</t>
    <rPh sb="0" eb="1">
      <t>gen j</t>
    </rPh>
    <rPh sb="2" eb="3">
      <t>chu ding</t>
    </rPh>
    <rPh sb="4" eb="5">
      <t>jiao ben</t>
    </rPh>
    <rPh sb="6" eb="7">
      <t>nei r</t>
    </rPh>
    <rPh sb="9" eb="10">
      <t>chuang yi</t>
    </rPh>
    <rPh sb="11" eb="12">
      <t>biao da xing shi</t>
    </rPh>
    <rPh sb="16" eb="17">
      <t>run se</t>
    </rPh>
    <rPh sb="18" eb="19">
      <t>wen zi</t>
    </rPh>
    <phoneticPr fontId="1" type="noConversion"/>
  </si>
  <si>
    <t>设计创意及衍生</t>
    <phoneticPr fontId="1" type="noConversion"/>
  </si>
  <si>
    <t>主角人物设计</t>
    <rPh sb="0" eb="1">
      <t>zhu jiao</t>
    </rPh>
    <rPh sb="2" eb="3">
      <t>ren wu</t>
    </rPh>
    <rPh sb="4" eb="5">
      <t>she ji</t>
    </rPh>
    <phoneticPr fontId="1" type="noConversion"/>
  </si>
  <si>
    <t>场景设计</t>
    <rPh sb="0" eb="1">
      <t>chang jing</t>
    </rPh>
    <rPh sb="2" eb="3">
      <t>she ji</t>
    </rPh>
    <phoneticPr fontId="1" type="noConversion"/>
  </si>
  <si>
    <t>排版</t>
    <rPh sb="0" eb="1">
      <t>pai ban</t>
    </rPh>
    <rPh sb="1" eb="2">
      <t>ban</t>
    </rPh>
    <phoneticPr fontId="1" type="noConversion"/>
  </si>
  <si>
    <t>线稿草图</t>
    <rPh sb="0" eb="1">
      <t>xian gao cao tu</t>
    </rPh>
    <phoneticPr fontId="1" type="noConversion"/>
  </si>
  <si>
    <t>色稿</t>
    <rPh sb="0" eb="1">
      <t>se gao</t>
    </rPh>
    <rPh sb="1" eb="2">
      <t>gao</t>
    </rPh>
    <phoneticPr fontId="1" type="noConversion"/>
  </si>
  <si>
    <t>3-6</t>
  </si>
  <si>
    <t>衍生H5长图文设计</t>
    <rPh sb="0" eb="1">
      <t>yan sheng</t>
    </rPh>
    <rPh sb="4" eb="5">
      <t>chang tu wen</t>
    </rPh>
    <rPh sb="7" eb="8">
      <t>she ji</t>
    </rPh>
    <phoneticPr fontId="1" type="noConversion"/>
  </si>
  <si>
    <t>张</t>
    <rPh sb="0" eb="1">
      <t>zhang</t>
    </rPh>
    <phoneticPr fontId="1" type="noConversion"/>
  </si>
  <si>
    <t>根据宣传册定稿，衍生H5长图文设计</t>
    <rPh sb="0" eb="1">
      <t>gen j</t>
    </rPh>
    <rPh sb="2" eb="3">
      <t>xuan chuan c</t>
    </rPh>
    <rPh sb="5" eb="6">
      <t>ding gao</t>
    </rPh>
    <rPh sb="8" eb="9">
      <t>yan s</t>
    </rPh>
    <rPh sb="12" eb="13">
      <t>chang tu wen</t>
    </rPh>
    <rPh sb="15" eb="16">
      <t>she ji</t>
    </rPh>
    <phoneticPr fontId="1" type="noConversion"/>
  </si>
  <si>
    <t>根据对话场景设计主角人物</t>
    <rPh sb="0" eb="1">
      <t>gen jv</t>
    </rPh>
    <rPh sb="2" eb="3">
      <t>dui hua</t>
    </rPh>
    <rPh sb="4" eb="5">
      <t>chang j</t>
    </rPh>
    <rPh sb="6" eb="7">
      <t>she ji</t>
    </rPh>
    <rPh sb="8" eb="9">
      <t>zhu j</t>
    </rPh>
    <rPh sb="10" eb="11">
      <t>ren wu</t>
    </rPh>
    <phoneticPr fontId="1" type="noConversion"/>
  </si>
  <si>
    <t>根据脚本文案设计场景</t>
    <rPh sb="0" eb="1">
      <t>gen jv</t>
    </rPh>
    <rPh sb="2" eb="3">
      <t>jiao ben</t>
    </rPh>
    <rPh sb="4" eb="5">
      <t>wen an</t>
    </rPh>
    <rPh sb="6" eb="7">
      <t>she ji</t>
    </rPh>
    <rPh sb="8" eb="9">
      <t>chang j</t>
    </rPh>
    <phoneticPr fontId="1" type="noConversion"/>
  </si>
  <si>
    <t>根据脚本及设计排版</t>
    <rPh sb="0" eb="1">
      <t>gen j</t>
    </rPh>
    <rPh sb="2" eb="3">
      <t>jiao ben</t>
    </rPh>
    <rPh sb="4" eb="5">
      <t>ji</t>
    </rPh>
    <rPh sb="5" eb="6">
      <t>she ji</t>
    </rPh>
    <rPh sb="7" eb="8">
      <t>pai ban</t>
    </rPh>
    <phoneticPr fontId="1" type="noConversion"/>
  </si>
  <si>
    <t>设计线稿草图创意，包含3次修改</t>
    <rPh sb="0" eb="1">
      <t>she ji</t>
    </rPh>
    <rPh sb="2" eb="3">
      <t>xian gao</t>
    </rPh>
    <rPh sb="4" eb="5">
      <t>cao tu</t>
    </rPh>
    <rPh sb="6" eb="7">
      <t>chuang yi</t>
    </rPh>
    <rPh sb="9" eb="10">
      <t>bao han</t>
    </rPh>
    <rPh sb="12" eb="13">
      <t>ci</t>
    </rPh>
    <rPh sb="13" eb="14">
      <t>xiu gai</t>
    </rPh>
    <phoneticPr fontId="1" type="noConversion"/>
  </si>
  <si>
    <t>设计色稿创意，包含3次修改</t>
    <rPh sb="0" eb="1">
      <t>she ji</t>
    </rPh>
    <rPh sb="4" eb="5">
      <t>chuang yi</t>
    </rPh>
    <rPh sb="7" eb="8">
      <t>bao han</t>
    </rPh>
    <rPh sb="10" eb="11">
      <t>ci</t>
    </rPh>
    <rPh sb="11" eb="12">
      <t>xiu gai</t>
    </rPh>
    <phoneticPr fontId="1" type="noConversion"/>
  </si>
  <si>
    <t>Quotation Summary 报价总表</t>
    <phoneticPr fontId="4" type="noConversion"/>
  </si>
  <si>
    <t xml:space="preserve">
供应商</t>
    <phoneticPr fontId="47" type="noConversion"/>
  </si>
  <si>
    <t>上海麦田公共关系咨询有限公司</t>
    <phoneticPr fontId="1" type="noConversion"/>
  </si>
  <si>
    <t>Item</t>
    <phoneticPr fontId="1" type="noConversion"/>
  </si>
  <si>
    <t>形式</t>
    <phoneticPr fontId="1" type="noConversion"/>
  </si>
  <si>
    <t>创意分析</t>
    <rPh sb="0" eb="1">
      <t>chuang yi</t>
    </rPh>
    <rPh sb="3" eb="4">
      <t>fen xi</t>
    </rPh>
    <phoneticPr fontId="1" type="noConversion"/>
  </si>
  <si>
    <t>网站设计</t>
    <phoneticPr fontId="1" type="noConversion"/>
  </si>
  <si>
    <t>文案整理</t>
    <rPh sb="0" eb="1">
      <t>wen an</t>
    </rPh>
    <rPh sb="2" eb="3">
      <t>zheng li</t>
    </rPh>
    <phoneticPr fontId="1" type="noConversion"/>
  </si>
  <si>
    <t>Descripation</t>
    <phoneticPr fontId="1" type="noConversion"/>
  </si>
  <si>
    <t>Size</t>
    <phoneticPr fontId="1" type="noConversion"/>
  </si>
  <si>
    <t>Qty</t>
    <phoneticPr fontId="1" type="noConversion"/>
  </si>
  <si>
    <t>Time of usage</t>
    <phoneticPr fontId="1" type="noConversion"/>
  </si>
  <si>
    <t>Unit Price</t>
    <phoneticPr fontId="1" type="noConversion"/>
  </si>
  <si>
    <t>Total(RMB)</t>
    <phoneticPr fontId="1" type="noConversion"/>
  </si>
  <si>
    <t xml:space="preserve">创意分析 </t>
    <rPh sb="0" eb="1">
      <t>chuang yi</t>
    </rPh>
    <rPh sb="2" eb="3">
      <t>fen xi</t>
    </rPh>
    <phoneticPr fontId="1" type="noConversion"/>
  </si>
  <si>
    <t>1-1</t>
    <phoneticPr fontId="1" type="noConversion"/>
  </si>
  <si>
    <t>网站内容、Logo设计分析</t>
    <rPh sb="0" eb="1">
      <t>wang zhan</t>
    </rPh>
    <rPh sb="2" eb="3">
      <t>nei r</t>
    </rPh>
    <rPh sb="9" eb="10">
      <t>she ji</t>
    </rPh>
    <rPh sb="11" eb="12">
      <t>fen xi</t>
    </rPh>
    <phoneticPr fontId="1" type="noConversion"/>
  </si>
  <si>
    <t>根据客户提供现网站设计及内容、Logo设计，进行创意分析</t>
    <rPh sb="4" eb="5">
      <t>ti gong</t>
    </rPh>
    <rPh sb="6" eb="7">
      <t>xian you</t>
    </rPh>
    <rPh sb="7" eb="8">
      <t>wang z</t>
    </rPh>
    <rPh sb="9" eb="10">
      <t>she ji</t>
    </rPh>
    <rPh sb="11" eb="12">
      <t>ji</t>
    </rPh>
    <rPh sb="12" eb="13">
      <t>nei r</t>
    </rPh>
    <rPh sb="19" eb="20">
      <t>she ji</t>
    </rPh>
    <rPh sb="22" eb="23">
      <t>j x</t>
    </rPh>
    <rPh sb="24" eb="25">
      <t>chuang yi</t>
    </rPh>
    <rPh sb="26" eb="27">
      <t>fen xi</t>
    </rPh>
    <phoneticPr fontId="1" type="noConversion"/>
  </si>
  <si>
    <t>人/时</t>
    <phoneticPr fontId="1" type="noConversion"/>
  </si>
  <si>
    <t>同类型网站创意分析</t>
    <rPh sb="0" eb="1">
      <t>tong pin lei</t>
    </rPh>
    <rPh sb="1" eb="2">
      <t>lei x</t>
    </rPh>
    <rPh sb="3" eb="4">
      <t>wang z</t>
    </rPh>
    <rPh sb="5" eb="6">
      <t>chuang yi</t>
    </rPh>
    <rPh sb="7" eb="8">
      <t>fen xi</t>
    </rPh>
    <phoneticPr fontId="1" type="noConversion"/>
  </si>
  <si>
    <t>与同类型网站比较，进行创意分析</t>
    <rPh sb="0" eb="1">
      <t>yu</t>
    </rPh>
    <rPh sb="1" eb="2">
      <t>tong pin lei</t>
    </rPh>
    <rPh sb="2" eb="3">
      <t>lei x</t>
    </rPh>
    <rPh sb="4" eb="5">
      <t>wang z</t>
    </rPh>
    <rPh sb="6" eb="7">
      <t>bi j</t>
    </rPh>
    <rPh sb="9" eb="10">
      <t>j x</t>
    </rPh>
    <rPh sb="11" eb="12">
      <t>chuang yi</t>
    </rPh>
    <rPh sb="13" eb="14">
      <t>fen x</t>
    </rPh>
    <phoneticPr fontId="1" type="noConversion"/>
  </si>
  <si>
    <t>Total</t>
    <phoneticPr fontId="1" type="noConversion"/>
  </si>
  <si>
    <t>网站设计</t>
    <rPh sb="0" eb="1">
      <t>wang zhan</t>
    </rPh>
    <rPh sb="2" eb="3">
      <t>she ji</t>
    </rPh>
    <phoneticPr fontId="1" type="noConversion"/>
  </si>
  <si>
    <t>2-1</t>
    <phoneticPr fontId="1" type="noConversion"/>
  </si>
  <si>
    <t>网站首页设计创意</t>
    <rPh sb="0" eb="1">
      <t>wang zhan</t>
    </rPh>
    <rPh sb="2" eb="3">
      <t>shou ye</t>
    </rPh>
    <rPh sb="4" eb="5">
      <t>she ji</t>
    </rPh>
    <rPh sb="6" eb="7">
      <t>chuang yi</t>
    </rPh>
    <phoneticPr fontId="1" type="noConversion"/>
  </si>
  <si>
    <t>根据客户需求，提供创意，不低于3个创意，包含3次修改</t>
    <rPh sb="9" eb="10">
      <t>chuang yi</t>
    </rPh>
    <rPh sb="12" eb="13">
      <t>bu di yu</t>
    </rPh>
    <rPh sb="16" eb="17">
      <t>ge</t>
    </rPh>
    <rPh sb="17" eb="18">
      <t>chuang yi</t>
    </rPh>
    <rPh sb="23" eb="24">
      <t>ci</t>
    </rPh>
    <rPh sb="24" eb="25">
      <t>xiu gai</t>
    </rPh>
    <phoneticPr fontId="1" type="noConversion"/>
  </si>
  <si>
    <t>页</t>
    <rPh sb="0" eb="1">
      <t>ye</t>
    </rPh>
    <phoneticPr fontId="1" type="noConversion"/>
  </si>
  <si>
    <t>2-2</t>
    <phoneticPr fontId="1" type="noConversion"/>
  </si>
  <si>
    <t>网站二级页面设计创意</t>
    <rPh sb="0" eb="1">
      <t>wang zhan</t>
    </rPh>
    <rPh sb="2" eb="3">
      <t>er ji ye m</t>
    </rPh>
    <rPh sb="6" eb="7">
      <t>she ji</t>
    </rPh>
    <rPh sb="8" eb="9">
      <t>chuang yi</t>
    </rPh>
    <phoneticPr fontId="1" type="noConversion"/>
  </si>
  <si>
    <t>根据首页设计、二级页面内容，延展设计</t>
    <rPh sb="0" eb="1">
      <t>gen j</t>
    </rPh>
    <rPh sb="2" eb="3">
      <t>shou ye</t>
    </rPh>
    <rPh sb="4" eb="5">
      <t>she ji</t>
    </rPh>
    <rPh sb="7" eb="8">
      <t>er ji cai dan</t>
    </rPh>
    <rPh sb="9" eb="10">
      <t>ye m</t>
    </rPh>
    <rPh sb="11" eb="12">
      <t>nei r</t>
    </rPh>
    <rPh sb="14" eb="15">
      <t>yan zhan</t>
    </rPh>
    <rPh sb="16" eb="17">
      <t>she ji</t>
    </rPh>
    <phoneticPr fontId="1" type="noConversion"/>
  </si>
  <si>
    <t>Total</t>
    <phoneticPr fontId="1" type="noConversion"/>
  </si>
  <si>
    <t>3-1</t>
    <phoneticPr fontId="1" type="noConversion"/>
  </si>
  <si>
    <t>菜单栏内容整理</t>
    <rPh sb="0" eb="1">
      <t>cai dan lan</t>
    </rPh>
    <rPh sb="3" eb="4">
      <t>nei r</t>
    </rPh>
    <rPh sb="5" eb="6">
      <t>zheng li</t>
    </rPh>
    <phoneticPr fontId="1" type="noConversion"/>
  </si>
  <si>
    <t>根据客户需求，排列菜单栏</t>
    <rPh sb="0" eb="1">
      <t>gen jv</t>
    </rPh>
    <rPh sb="2" eb="3">
      <t>ke hu</t>
    </rPh>
    <rPh sb="4" eb="5">
      <t>xu q</t>
    </rPh>
    <rPh sb="7" eb="8">
      <t>pai l</t>
    </rPh>
    <rPh sb="9" eb="10">
      <t>cai dan lan</t>
    </rPh>
    <phoneticPr fontId="47" type="noConversion"/>
  </si>
  <si>
    <t>3-2</t>
    <phoneticPr fontId="1" type="noConversion"/>
  </si>
  <si>
    <t>页面内容整理</t>
    <rPh sb="0" eb="1">
      <t>ye mian</t>
    </rPh>
    <rPh sb="2" eb="3">
      <t>nei r</t>
    </rPh>
    <rPh sb="4" eb="5">
      <t>zheng li</t>
    </rPh>
    <phoneticPr fontId="47" type="noConversion"/>
  </si>
  <si>
    <t>根据客户提供内容，整理页面内容及排列</t>
    <rPh sb="0" eb="1">
      <t>gen jv</t>
    </rPh>
    <rPh sb="2" eb="3">
      <t>ke hu</t>
    </rPh>
    <rPh sb="4" eb="5">
      <t>ti gong</t>
    </rPh>
    <rPh sb="6" eb="7">
      <t>nei r</t>
    </rPh>
    <rPh sb="9" eb="10">
      <t>zheng li</t>
    </rPh>
    <rPh sb="11" eb="12">
      <t>ye m</t>
    </rPh>
    <rPh sb="13" eb="14">
      <t>nei r</t>
    </rPh>
    <rPh sb="15" eb="16">
      <t>ji</t>
    </rPh>
    <rPh sb="16" eb="17">
      <t>pai l</t>
    </rPh>
    <phoneticPr fontId="47" type="noConversion"/>
  </si>
  <si>
    <t>税 Tax</t>
    <phoneticPr fontId="1" type="noConversion"/>
  </si>
  <si>
    <t>Total Amount</t>
    <phoneticPr fontId="1" type="noConversion"/>
  </si>
  <si>
    <t>印工</t>
    <phoneticPr fontId="1" type="noConversion"/>
  </si>
  <si>
    <t>纸张</t>
    <phoneticPr fontId="1" type="noConversion"/>
  </si>
  <si>
    <t>4-3</t>
  </si>
  <si>
    <t>制作</t>
    <rPh sb="0" eb="1">
      <t>zhi zuo</t>
    </rPh>
    <phoneticPr fontId="1" type="noConversion"/>
  </si>
  <si>
    <t>印刷及制作</t>
    <rPh sb="0" eb="1">
      <t>yin shua</t>
    </rPh>
    <rPh sb="2" eb="3">
      <t>ji</t>
    </rPh>
    <rPh sb="3" eb="4">
      <t>zhi zuo</t>
    </rPh>
    <phoneticPr fontId="1" type="noConversion"/>
  </si>
  <si>
    <t>压线、装订（骑马钉），封面封底哑膜</t>
    <rPh sb="0" eb="1">
      <t>ya xian</t>
    </rPh>
    <rPh sb="3" eb="4">
      <t>zhuang ding</t>
    </rPh>
    <rPh sb="11" eb="12">
      <t>feng mian</t>
    </rPh>
    <rPh sb="13" eb="14">
      <t>feng di</t>
    </rPh>
    <rPh sb="15" eb="16">
      <t>ya guang</t>
    </rPh>
    <rPh sb="16" eb="17">
      <t>mo</t>
    </rPh>
    <phoneticPr fontId="1" type="noConversion"/>
  </si>
  <si>
    <t>双面4色印刷</t>
    <phoneticPr fontId="1" type="noConversion"/>
  </si>
  <si>
    <t>尺寸：210x148mm，封面封底4p采用250克双铜，内页20p采用157克双铜</t>
    <phoneticPr fontId="1" type="noConversion"/>
  </si>
  <si>
    <t>本</t>
    <rPh sb="0" eb="1">
      <t>ben</t>
    </rPh>
    <phoneticPr fontId="1" type="noConversion"/>
  </si>
  <si>
    <t>Call Center</t>
    <phoneticPr fontId="1" type="noConversion"/>
  </si>
  <si>
    <t>话术准备</t>
    <rPh sb="0" eb="1">
      <t>hua shu</t>
    </rPh>
    <rPh sb="2" eb="3">
      <t>zhun bei</t>
    </rPh>
    <phoneticPr fontId="1" type="noConversion"/>
  </si>
  <si>
    <t>4-1</t>
    <phoneticPr fontId="1" type="noConversion"/>
  </si>
  <si>
    <t>4-2</t>
    <phoneticPr fontId="1" type="noConversion"/>
  </si>
  <si>
    <t>序号</t>
  </si>
  <si>
    <t>类别</t>
  </si>
  <si>
    <t>关键词</t>
  </si>
  <si>
    <t>品牌词</t>
  </si>
  <si>
    <t>晨泰</t>
    <rPh sb="0" eb="1">
      <t>chen tai</t>
    </rPh>
    <phoneticPr fontId="47" type="noConversion"/>
  </si>
  <si>
    <t>晨泰医药</t>
    <rPh sb="0" eb="1">
      <t>chen tai</t>
    </rPh>
    <rPh sb="2" eb="3">
      <t>yi yao</t>
    </rPh>
    <phoneticPr fontId="47" type="noConversion"/>
  </si>
  <si>
    <t>产品词</t>
  </si>
  <si>
    <t>AZD3759</t>
    <phoneticPr fontId="47" type="noConversion"/>
  </si>
  <si>
    <t>AZD-3759</t>
    <phoneticPr fontId="47" type="noConversion"/>
  </si>
  <si>
    <t>AZD-3759-003</t>
    <phoneticPr fontId="47" type="noConversion"/>
  </si>
  <si>
    <t>口碑词</t>
  </si>
  <si>
    <t>肺癌靶向药临床试验</t>
    <rPh sb="0" eb="1">
      <t>fei ai</t>
    </rPh>
    <rPh sb="2" eb="3">
      <t>ba xiang yao</t>
    </rPh>
    <rPh sb="5" eb="6">
      <t>lin c</t>
    </rPh>
    <rPh sb="7" eb="8">
      <t>shi y</t>
    </rPh>
    <phoneticPr fontId="47" type="noConversion"/>
  </si>
  <si>
    <t>肺癌药临床试验招募</t>
    <rPh sb="0" eb="1">
      <t>fei ai</t>
    </rPh>
    <rPh sb="2" eb="3">
      <t>yao</t>
    </rPh>
    <rPh sb="3" eb="4">
      <t>lin c</t>
    </rPh>
    <rPh sb="5" eb="6">
      <t>shi yan</t>
    </rPh>
    <rPh sb="7" eb="8">
      <t>zhao mu</t>
    </rPh>
    <phoneticPr fontId="47" type="noConversion"/>
  </si>
  <si>
    <t>肺癌临床试验靠谱吗？</t>
    <rPh sb="0" eb="1">
      <t>fei ai</t>
    </rPh>
    <rPh sb="2" eb="3">
      <t>lin c</t>
    </rPh>
    <rPh sb="4" eb="5">
      <t>shi yan</t>
    </rPh>
    <rPh sb="6" eb="7">
      <t>kao pu ma</t>
    </rPh>
    <phoneticPr fontId="47" type="noConversion"/>
  </si>
  <si>
    <t>AZD3959好吗？</t>
    <rPh sb="7" eb="8">
      <t>hao</t>
    </rPh>
    <rPh sb="8" eb="9">
      <t>ma</t>
    </rPh>
    <phoneticPr fontId="47" type="noConversion"/>
  </si>
  <si>
    <t>AZD3759和吉非替尼哪个好？</t>
    <rPh sb="7" eb="8">
      <t>he</t>
    </rPh>
    <rPh sb="8" eb="9">
      <t>ji fei ti ni</t>
    </rPh>
    <rPh sb="12" eb="13">
      <t>na ge hao</t>
    </rPh>
    <phoneticPr fontId="47" type="noConversion"/>
  </si>
  <si>
    <t>肺癌脑转移吃什么药最好？</t>
    <rPh sb="0" eb="1">
      <t>fei ai</t>
    </rPh>
    <rPh sb="2" eb="3">
      <t>nao zhuan yi</t>
    </rPh>
    <rPh sb="5" eb="6">
      <t>chi</t>
    </rPh>
    <rPh sb="6" eb="7">
      <t>s m</t>
    </rPh>
    <rPh sb="8" eb="9">
      <t>yao</t>
    </rPh>
    <rPh sb="9" eb="10">
      <t>zui hao</t>
    </rPh>
    <phoneticPr fontId="47" type="noConversion"/>
  </si>
  <si>
    <t>肺癌脑转移怎么办？</t>
    <rPh sb="0" eb="1">
      <t>fei ai</t>
    </rPh>
    <rPh sb="2" eb="3">
      <t>nao zhuan yi</t>
    </rPh>
    <rPh sb="5" eb="6">
      <t>z m b</t>
    </rPh>
    <phoneticPr fontId="47" type="noConversion"/>
  </si>
  <si>
    <t>肺癌脑转移试药</t>
    <rPh sb="0" eb="1">
      <t>fei ai nao zhuan yi</t>
    </rPh>
    <rPh sb="5" eb="6">
      <t>shi yao</t>
    </rPh>
    <phoneticPr fontId="47" type="noConversion"/>
  </si>
  <si>
    <t>血脑屏障通过率是什么？</t>
    <rPh sb="0" eb="1">
      <t>xue nao ping zhang</t>
    </rPh>
    <rPh sb="4" eb="5">
      <t>tong guo lü</t>
    </rPh>
    <rPh sb="7" eb="8">
      <t>shi shen m</t>
    </rPh>
    <phoneticPr fontId="47" type="noConversion"/>
  </si>
  <si>
    <t>AZD3759血脑屏障通过率</t>
    <rPh sb="7" eb="8">
      <t>xue nao</t>
    </rPh>
    <rPh sb="9" eb="10">
      <t>ping z</t>
    </rPh>
    <rPh sb="11" eb="12">
      <t>tong guo lü</t>
    </rPh>
    <phoneticPr fontId="47" type="noConversion"/>
  </si>
  <si>
    <t>AZD3759特点</t>
    <rPh sb="7" eb="8">
      <t>te d</t>
    </rPh>
    <phoneticPr fontId="47" type="noConversion"/>
  </si>
  <si>
    <t>肺癌新药</t>
    <rPh sb="0" eb="1">
      <t>fei ai</t>
    </rPh>
    <rPh sb="2" eb="3">
      <t>xin yao</t>
    </rPh>
    <phoneticPr fontId="47" type="noConversion"/>
  </si>
  <si>
    <t>什么药比泰瑞莎好？</t>
    <rPh sb="0" eb="1">
      <t>s m yao</t>
    </rPh>
    <rPh sb="3" eb="4">
      <t>bi</t>
    </rPh>
    <rPh sb="4" eb="5">
      <t>tai rui sha</t>
    </rPh>
    <rPh sb="7" eb="8">
      <t>hao</t>
    </rPh>
    <phoneticPr fontId="47" type="noConversion"/>
  </si>
  <si>
    <t>AZD3759和易瑞沙哪个好？</t>
    <rPh sb="7" eb="8">
      <t>he</t>
    </rPh>
    <rPh sb="8" eb="9">
      <t>yi rui sha</t>
    </rPh>
    <rPh sb="11" eb="12">
      <t>na ge hao</t>
    </rPh>
    <phoneticPr fontId="47" type="noConversion"/>
  </si>
  <si>
    <t>想入组AZD3759</t>
    <rPh sb="0" eb="1">
      <t>xiang</t>
    </rPh>
    <rPh sb="1" eb="2">
      <t>ru zu</t>
    </rPh>
    <phoneticPr fontId="47" type="noConversion"/>
  </si>
  <si>
    <t>哪里可以买到AZD3759</t>
    <rPh sb="0" eb="1">
      <t>na li</t>
    </rPh>
    <rPh sb="2" eb="3">
      <t>k y</t>
    </rPh>
    <rPh sb="4" eb="5">
      <t>mai dao</t>
    </rPh>
    <phoneticPr fontId="47" type="noConversion"/>
  </si>
  <si>
    <t>如何加入AZD3759试验</t>
    <rPh sb="0" eb="1">
      <t>ru he</t>
    </rPh>
    <rPh sb="2" eb="3">
      <t>jia ru</t>
    </rPh>
    <rPh sb="11" eb="12">
      <t>shi yan</t>
    </rPh>
    <phoneticPr fontId="47" type="noConversion"/>
  </si>
  <si>
    <t>肺癌有哪些临床用药试验可以加入</t>
    <rPh sb="0" eb="1">
      <t>fei ai</t>
    </rPh>
    <rPh sb="2" eb="3">
      <t>you na x</t>
    </rPh>
    <rPh sb="5" eb="6">
      <t>lin c</t>
    </rPh>
    <rPh sb="7" eb="8">
      <t>yong yao</t>
    </rPh>
    <rPh sb="9" eb="10">
      <t>shi yan</t>
    </rPh>
    <rPh sb="11" eb="12">
      <t>k y</t>
    </rPh>
    <rPh sb="13" eb="14">
      <t>jia ru</t>
    </rPh>
    <phoneticPr fontId="47" type="noConversion"/>
  </si>
  <si>
    <t>肺癌脑转移可以活多久？</t>
    <phoneticPr fontId="47" type="noConversion"/>
  </si>
  <si>
    <t>谁用过AZD3795</t>
    <phoneticPr fontId="47" type="noConversion"/>
  </si>
  <si>
    <t>AZD3795说明书</t>
    <phoneticPr fontId="47" type="noConversion"/>
  </si>
  <si>
    <t>论坛</t>
  </si>
  <si>
    <t>频道</t>
  </si>
  <si>
    <t>西祠</t>
  </si>
  <si>
    <t>健康生活论坛</t>
  </si>
  <si>
    <t>天涯</t>
  </si>
  <si>
    <t>健康在线</t>
  </si>
  <si>
    <t>百度</t>
  </si>
  <si>
    <t>健康之路吧</t>
  </si>
  <si>
    <t>舜网</t>
  </si>
  <si>
    <t>健康公社</t>
  </si>
  <si>
    <t>海内社区</t>
  </si>
  <si>
    <t>健康医学›</t>
  </si>
  <si>
    <t>青年志社区</t>
  </si>
  <si>
    <t>健康养身</t>
  </si>
  <si>
    <t>C2000二千沙龙社</t>
  </si>
  <si>
    <t>求医问药</t>
  </si>
  <si>
    <t>搜房</t>
  </si>
  <si>
    <t>健康之家</t>
  </si>
  <si>
    <t>晋江论坛</t>
  </si>
  <si>
    <t>保健养生</t>
  </si>
  <si>
    <t>苏友</t>
  </si>
  <si>
    <t>医疗保健</t>
  </si>
  <si>
    <t>阳光社区</t>
  </si>
  <si>
    <t>分享健康</t>
  </si>
  <si>
    <t>猫扑</t>
  </si>
  <si>
    <t>健康养生 </t>
  </si>
  <si>
    <t>千龙网</t>
  </si>
  <si>
    <t>健康话题</t>
  </si>
  <si>
    <t>网易圈</t>
  </si>
  <si>
    <t>健康生活</t>
  </si>
  <si>
    <t>中国贴吧</t>
  </si>
  <si>
    <t>健康</t>
  </si>
  <si>
    <t>沈阳生活网</t>
  </si>
  <si>
    <r>
      <t>健康人生</t>
    </r>
    <r>
      <rPr>
        <u/>
        <sz val="11"/>
        <color indexed="12"/>
        <rFont val="Tahoma"/>
        <family val="2"/>
      </rPr>
      <t> </t>
    </r>
    <phoneticPr fontId="1" type="noConversion"/>
  </si>
  <si>
    <t>深圳信息网</t>
  </si>
  <si>
    <t>保健养生 </t>
  </si>
  <si>
    <t>重庆信息网</t>
  </si>
  <si>
    <t>北京信息网</t>
  </si>
  <si>
    <t>羊城生活网</t>
  </si>
  <si>
    <t>南京信息网</t>
  </si>
  <si>
    <t>健康养生›</t>
  </si>
  <si>
    <t>同城365</t>
  </si>
  <si>
    <t>健康快讯</t>
  </si>
  <si>
    <t>青青岛</t>
  </si>
  <si>
    <t xml:space="preserve">健康有约 </t>
  </si>
  <si>
    <t>半岛</t>
  </si>
  <si>
    <t xml:space="preserve">健康沙龙  </t>
  </si>
  <si>
    <t>红网</t>
  </si>
  <si>
    <t xml:space="preserve">大众健康 </t>
  </si>
  <si>
    <t>麻辣社区</t>
  </si>
  <si>
    <t>健康你我他</t>
  </si>
  <si>
    <t>北方论坛</t>
  </si>
  <si>
    <t xml:space="preserve">健康之家 </t>
  </si>
  <si>
    <t>海峡社区</t>
  </si>
  <si>
    <t>健康生活 ›</t>
  </si>
  <si>
    <t>上海论坛</t>
  </si>
  <si>
    <t xml:space="preserve">健康养生 </t>
  </si>
  <si>
    <t>强正社区</t>
  </si>
  <si>
    <t xml:space="preserve">医学健康 </t>
  </si>
  <si>
    <t>天风网</t>
  </si>
  <si>
    <t>生活健康</t>
  </si>
  <si>
    <t>光阴社区</t>
  </si>
  <si>
    <t>美好网</t>
  </si>
  <si>
    <t xml:space="preserve">健康体魄 </t>
  </si>
  <si>
    <t>西三旗在线</t>
  </si>
  <si>
    <t>医疗保健›</t>
  </si>
  <si>
    <t>奥一</t>
  </si>
  <si>
    <t>寻医问药</t>
  </si>
  <si>
    <t xml:space="preserve">文琦社区       </t>
  </si>
  <si>
    <t>西部社区</t>
  </si>
  <si>
    <t>运动健康</t>
  </si>
  <si>
    <t>长河论坛</t>
  </si>
  <si>
    <t>西都论坛</t>
  </si>
  <si>
    <t>东湖社区</t>
  </si>
  <si>
    <t>健康连线›</t>
  </si>
  <si>
    <t>早晚网</t>
  </si>
  <si>
    <t>健康每天›</t>
  </si>
  <si>
    <t>京生活</t>
  </si>
  <si>
    <t xml:space="preserve">健康养身 </t>
  </si>
  <si>
    <t>华说网</t>
  </si>
  <si>
    <t>环中论坛</t>
  </si>
  <si>
    <t xml:space="preserve">健康人生 </t>
  </si>
  <si>
    <t>活力上海</t>
  </si>
  <si>
    <t>广东在线</t>
  </si>
  <si>
    <t>时尚风论坛</t>
  </si>
  <si>
    <t xml:space="preserve">生活健康 </t>
  </si>
  <si>
    <t>优雅网</t>
  </si>
  <si>
    <t>大邦论坛</t>
  </si>
  <si>
    <t>博达社区</t>
  </si>
  <si>
    <t>大河论坛</t>
  </si>
  <si>
    <t>医药护理</t>
  </si>
  <si>
    <t>绿洲在线</t>
  </si>
  <si>
    <t>健康健身</t>
  </si>
  <si>
    <t>妈妈网</t>
  </si>
  <si>
    <t>女性健康论坛</t>
  </si>
  <si>
    <t>八方城论坛</t>
  </si>
  <si>
    <t xml:space="preserve">养生保健 </t>
  </si>
  <si>
    <t>彭城社区</t>
  </si>
  <si>
    <t>得宝宝论坛</t>
  </si>
  <si>
    <t>健康养生</t>
  </si>
  <si>
    <t>太平洋亲子</t>
  </si>
  <si>
    <t>健康辣妈</t>
  </si>
  <si>
    <t>远志堂</t>
  </si>
  <si>
    <t>深圳街区</t>
  </si>
  <si>
    <t>健身美容</t>
  </si>
  <si>
    <t>浙江论坛</t>
  </si>
  <si>
    <t>江苏论坛</t>
  </si>
  <si>
    <t>广东论坛</t>
  </si>
  <si>
    <t>天下论坛</t>
  </si>
  <si>
    <t>三亚论坛</t>
  </si>
  <si>
    <t>医疗健康</t>
  </si>
  <si>
    <t>深圳论坛</t>
  </si>
  <si>
    <t>健康常识</t>
  </si>
  <si>
    <t>地宝网</t>
  </si>
  <si>
    <t>大部落</t>
  </si>
  <si>
    <t>中华贴吧</t>
  </si>
  <si>
    <t>四海艺文论坛</t>
  </si>
  <si>
    <t>轻论坛</t>
  </si>
  <si>
    <t>大连论坛</t>
  </si>
  <si>
    <t>都市圈</t>
  </si>
  <si>
    <t xml:space="preserve">健康每天 </t>
  </si>
  <si>
    <t>公众生活网</t>
  </si>
  <si>
    <t>南朗社区</t>
  </si>
  <si>
    <t>北国网</t>
  </si>
  <si>
    <t>天天健康</t>
  </si>
  <si>
    <t>在海一方</t>
  </si>
  <si>
    <t xml:space="preserve">医疗保健 </t>
  </si>
  <si>
    <t>物联网论坛</t>
  </si>
  <si>
    <t>智慧医疗</t>
  </si>
  <si>
    <t>崂山论坛</t>
  </si>
  <si>
    <t>房旅网</t>
  </si>
  <si>
    <t>生活百科</t>
  </si>
  <si>
    <t>莒县论坛</t>
  </si>
  <si>
    <t>北干听风</t>
  </si>
  <si>
    <t>泉州论坛</t>
  </si>
  <si>
    <t>医疗</t>
  </si>
  <si>
    <t>好品菏泽</t>
  </si>
  <si>
    <t xml:space="preserve">生物医药 </t>
  </si>
  <si>
    <t>搜潮</t>
  </si>
  <si>
    <t>共鸣网</t>
  </si>
  <si>
    <t>快娱</t>
  </si>
  <si>
    <t>头料</t>
  </si>
  <si>
    <t>畅行社区</t>
  </si>
  <si>
    <t>热车E线</t>
  </si>
  <si>
    <t>猫扑徐州</t>
  </si>
  <si>
    <t>绿城社区</t>
  </si>
  <si>
    <t>化龙巷论坛</t>
  </si>
  <si>
    <t>植保人论坛</t>
  </si>
  <si>
    <t>盘龙城论坛</t>
  </si>
  <si>
    <t>北方社区</t>
  </si>
  <si>
    <t>邳州论坛</t>
  </si>
  <si>
    <t>绍兴论坛</t>
  </si>
  <si>
    <t>健康杂谈</t>
  </si>
  <si>
    <t>槐荫论坛</t>
  </si>
  <si>
    <t>腾讯部落</t>
  </si>
  <si>
    <t>执行媒体及条目</t>
    <rPh sb="0" eb="1">
      <t>zhi xing</t>
    </rPh>
    <rPh sb="2" eb="3">
      <t>mei ti</t>
    </rPh>
    <rPh sb="4" eb="5">
      <t>ji</t>
    </rPh>
    <rPh sb="5" eb="6">
      <t>tiao mu</t>
    </rPh>
    <phoneticPr fontId="1" type="noConversion"/>
  </si>
  <si>
    <t>SEO方案制定</t>
    <phoneticPr fontId="1" type="noConversion"/>
  </si>
  <si>
    <t>市场分析及方案</t>
    <rPh sb="0" eb="1">
      <t>shi c</t>
    </rPh>
    <rPh sb="2" eb="3">
      <t>fen xi</t>
    </rPh>
    <rPh sb="4" eb="5">
      <t>ji</t>
    </rPh>
    <rPh sb="5" eb="6">
      <t>fnag an</t>
    </rPh>
    <phoneticPr fontId="1" type="noConversion"/>
  </si>
  <si>
    <t>市场分析及方案</t>
    <rPh sb="0" eb="1">
      <t>shi c</t>
    </rPh>
    <phoneticPr fontId="1" type="noConversion"/>
  </si>
  <si>
    <t>根据产品市场情况，分析线上可优化部分，制定方案</t>
    <rPh sb="0" eb="1">
      <t>gen j</t>
    </rPh>
    <rPh sb="2" eb="3">
      <t>chan p</t>
    </rPh>
    <rPh sb="4" eb="5">
      <t>shi c</t>
    </rPh>
    <rPh sb="6" eb="7">
      <t>q k</t>
    </rPh>
    <rPh sb="9" eb="10">
      <t>fen xi</t>
    </rPh>
    <rPh sb="11" eb="12">
      <t>xian s</t>
    </rPh>
    <rPh sb="13" eb="14">
      <t>ke yi</t>
    </rPh>
    <rPh sb="14" eb="15">
      <t>you hua</t>
    </rPh>
    <rPh sb="16" eb="17">
      <t>bu f</t>
    </rPh>
    <rPh sb="19" eb="20">
      <t>zhi ding fang an</t>
    </rPh>
    <phoneticPr fontId="1" type="noConversion"/>
  </si>
  <si>
    <t>执行媒体及条目</t>
    <phoneticPr fontId="1" type="noConversion"/>
  </si>
  <si>
    <t>百度下拉词框关键词</t>
    <phoneticPr fontId="1" type="noConversion"/>
  </si>
  <si>
    <t>问答优化</t>
    <phoneticPr fontId="1" type="noConversion"/>
  </si>
  <si>
    <t>知乎优化</t>
    <phoneticPr fontId="1" type="noConversion"/>
  </si>
  <si>
    <t>社区优化</t>
    <phoneticPr fontId="1" type="noConversion"/>
  </si>
  <si>
    <t>自媒体优化</t>
    <phoneticPr fontId="1" type="noConversion"/>
  </si>
  <si>
    <t>新闻媒体优化</t>
    <phoneticPr fontId="1" type="noConversion"/>
  </si>
  <si>
    <t>文库经验优化</t>
    <phoneticPr fontId="1" type="noConversion"/>
  </si>
  <si>
    <r>
      <rPr>
        <sz val="10"/>
        <color indexed="8"/>
        <rFont val="微软雅黑"/>
        <family val="2"/>
        <charset val="134"/>
      </rPr>
      <t>1. 结合目标关键词，至少撰写240组用户关心的问题及品牌想要的回复，内容进行优化植入； 2.</t>
    </r>
    <r>
      <rPr>
        <sz val="10"/>
        <color indexed="8"/>
        <rFont val="微软雅黑"/>
        <family val="2"/>
        <charset val="134"/>
      </rPr>
      <t>在百度知道、爱问、悟空等适合品牌及优化的问答平台进行发布。</t>
    </r>
  </si>
  <si>
    <r>
      <t>1. 专业文案结合目标关键词，至少撰写24组相关关键词的软性植入
2. 在</t>
    </r>
    <r>
      <rPr>
        <b/>
        <sz val="10"/>
        <color theme="1"/>
        <rFont val="微软雅黑"/>
        <family val="2"/>
        <charset val="134"/>
      </rPr>
      <t>知乎</t>
    </r>
    <r>
      <rPr>
        <sz val="10"/>
        <color theme="1"/>
        <rFont val="微软雅黑"/>
        <family val="2"/>
        <charset val="134"/>
      </rPr>
      <t>进行发布相关的文案或者问答 3. 对已经推广成功的媒体进行优化排名。（知乎每条不低于300字（视情况要尝试）</t>
    </r>
    <phoneticPr fontId="1" type="noConversion"/>
  </si>
  <si>
    <r>
      <t>1. 结合目标关键词，至少撰写或修改12篇用户角度&amp;专家角度的软文，内容进行优化植入；
2. 在百度贴吧、天涯、西祠等适合品牌及优化排名的社区进行推广，</t>
    </r>
    <r>
      <rPr>
        <b/>
        <sz val="10"/>
        <color theme="1"/>
        <rFont val="微软雅黑"/>
        <family val="2"/>
        <charset val="134"/>
      </rPr>
      <t>至少推广120条媒体链接</t>
    </r>
    <r>
      <rPr>
        <sz val="10"/>
        <color theme="1"/>
        <rFont val="微软雅黑"/>
        <family val="2"/>
        <charset val="134"/>
      </rPr>
      <t>；
3. 对已经推广成功的媒体进行正面优化排名。（字数不低于350字）</t>
    </r>
  </si>
  <si>
    <r>
      <t>1. 结合目标关键词，至少撰写或修改24篇用户角度&amp;专家角度的软文，内容进行优化植入；
2. 在搜狐、新浪、腾讯、百家号等适合品牌优化的自媒体平台推广，</t>
    </r>
    <r>
      <rPr>
        <b/>
        <sz val="10"/>
        <color theme="1"/>
        <rFont val="微软雅黑"/>
        <family val="2"/>
        <charset val="134"/>
      </rPr>
      <t>至少发布120条媒体链接</t>
    </r>
    <r>
      <rPr>
        <sz val="10"/>
        <color theme="1"/>
        <rFont val="微软雅黑"/>
        <family val="2"/>
        <charset val="134"/>
      </rPr>
      <t>；
3. 对已经推广成功的媒体进行正面优化排名。（</t>
    </r>
    <r>
      <rPr>
        <b/>
        <sz val="10"/>
        <color theme="1"/>
        <rFont val="微软雅黑"/>
        <family val="2"/>
        <charset val="134"/>
      </rPr>
      <t>不包括微博微信等自媒体类型</t>
    </r>
    <r>
      <rPr>
        <sz val="10"/>
        <color theme="1"/>
        <rFont val="微软雅黑"/>
        <family val="2"/>
        <charset val="134"/>
      </rPr>
      <t>）</t>
    </r>
  </si>
  <si>
    <r>
      <t>1. 策划撰写24篇软文稿，乙方根据目标关键词进行修改，内容进行优化植入；
2. 在权重类新闻媒体平台进行发布，并根据平台进行差异化修改，</t>
    </r>
    <r>
      <rPr>
        <b/>
        <sz val="10"/>
        <color theme="1"/>
        <rFont val="微软雅黑"/>
        <family val="2"/>
        <charset val="134"/>
      </rPr>
      <t>至少发布120条媒体链接</t>
    </r>
    <r>
      <rPr>
        <sz val="10"/>
        <color theme="1"/>
        <rFont val="微软雅黑"/>
        <family val="2"/>
        <charset val="134"/>
      </rPr>
      <t>；
3. 根据关键词新闻刷新速度控制发布频率。（新闻每篇不低于700字）</t>
    </r>
  </si>
  <si>
    <r>
      <t>1. 甲方提供12篇文案或文案提纲，乙方根据目标关键词进行修改撰写，内容进行优化植入；
2. 在</t>
    </r>
    <r>
      <rPr>
        <b/>
        <sz val="10"/>
        <color theme="1"/>
        <rFont val="微软雅黑"/>
        <family val="2"/>
        <charset val="134"/>
      </rPr>
      <t>百度经验、百度文库、豆丁文库</t>
    </r>
    <r>
      <rPr>
        <sz val="10"/>
        <color theme="1"/>
        <rFont val="微软雅黑"/>
        <family val="2"/>
        <charset val="134"/>
      </rPr>
      <t>等平台，</t>
    </r>
    <r>
      <rPr>
        <b/>
        <sz val="10"/>
        <color theme="1"/>
        <rFont val="微软雅黑"/>
        <family val="2"/>
        <charset val="134"/>
      </rPr>
      <t>至少发布12条媒体链接；</t>
    </r>
    <r>
      <rPr>
        <sz val="10"/>
        <color theme="1"/>
        <rFont val="微软雅黑"/>
        <family val="2"/>
        <charset val="134"/>
      </rPr>
      <t xml:space="preserve">
3. 对已经推广成功的媒体进行优化排名。</t>
    </r>
  </si>
  <si>
    <t>Total</t>
    <phoneticPr fontId="1" type="noConversion"/>
  </si>
  <si>
    <t>Descripation描述</t>
    <phoneticPr fontId="1" type="noConversion"/>
  </si>
  <si>
    <t>宣传册</t>
    <rPh sb="0" eb="1">
      <t>xuan chuan c</t>
    </rPh>
    <phoneticPr fontId="1" type="noConversion"/>
  </si>
  <si>
    <t>Call Center</t>
    <phoneticPr fontId="1" type="noConversion"/>
  </si>
  <si>
    <t>SEO</t>
    <phoneticPr fontId="1" type="noConversion"/>
  </si>
  <si>
    <t>网站优化</t>
    <rPh sb="0" eb="1">
      <t>wang z</t>
    </rPh>
    <rPh sb="2" eb="3">
      <t>you hua</t>
    </rPh>
    <phoneticPr fontId="1" type="noConversion"/>
  </si>
  <si>
    <t>主页架构制作</t>
    <phoneticPr fontId="1" type="noConversion"/>
  </si>
  <si>
    <t>带一般JS动画效果的主页制作，基于数据库的内容呈现</t>
    <phoneticPr fontId="1" type="noConversion"/>
  </si>
  <si>
    <t>内容页面制作</t>
    <phoneticPr fontId="1" type="noConversion"/>
  </si>
  <si>
    <t>照片及短视频可编辑及管理</t>
    <rPh sb="0" eb="1">
      <t>zhao p</t>
    </rPh>
    <rPh sb="2" eb="3">
      <t>ji</t>
    </rPh>
    <rPh sb="3" eb="4">
      <t>duan shi p</t>
    </rPh>
    <rPh sb="6" eb="7">
      <t>ke bian ji</t>
    </rPh>
    <rPh sb="9" eb="10">
      <t>ji</t>
    </rPh>
    <rPh sb="10" eb="11">
      <t>guan li</t>
    </rPh>
    <phoneticPr fontId="1" type="noConversion"/>
  </si>
  <si>
    <t>研发制作及维护</t>
    <rPh sb="0" eb="1">
      <t>yan fa</t>
    </rPh>
    <rPh sb="2" eb="3">
      <t>zhi zuo</t>
    </rPh>
    <rPh sb="4" eb="5">
      <t>ji</t>
    </rPh>
    <rPh sb="5" eb="6">
      <t>wei hu</t>
    </rPh>
    <phoneticPr fontId="1" type="noConversion"/>
  </si>
  <si>
    <t>研发制作及维护</t>
    <phoneticPr fontId="1" type="noConversion"/>
  </si>
  <si>
    <t>二级页面的内容拉取和呈现，图片内容的国内主要城市访问加速系统，导航区域及动态效果制作</t>
    <phoneticPr fontId="1" type="noConversion"/>
  </si>
  <si>
    <t>媒体内容管理</t>
    <phoneticPr fontId="1" type="noConversion"/>
  </si>
  <si>
    <t>后台系统</t>
    <phoneticPr fontId="1" type="noConversion"/>
  </si>
  <si>
    <t>文字内容管理，例如新闻等等的日常管理和上传</t>
    <phoneticPr fontId="1" type="noConversion"/>
  </si>
  <si>
    <t>用户浏览分析</t>
    <phoneticPr fontId="1" type="noConversion"/>
  </si>
  <si>
    <t>1年维护</t>
    <phoneticPr fontId="1" type="noConversion"/>
  </si>
  <si>
    <t>包括日常维护，升级、故障处理以及容灾</t>
    <phoneticPr fontId="1" type="noConversion"/>
  </si>
  <si>
    <t>4-4</t>
  </si>
  <si>
    <t>4-5</t>
  </si>
  <si>
    <t>4-6</t>
  </si>
  <si>
    <t>年</t>
    <rPh sb="0" eb="1">
      <t>nian</t>
    </rPh>
    <phoneticPr fontId="1" type="noConversion"/>
  </si>
  <si>
    <t>了解用户对网站中哪些页面更感兴趣，停留和浏览时间更长</t>
    <rPh sb="25" eb="26">
      <t>chang</t>
    </rPh>
    <phoneticPr fontId="1" type="noConversion"/>
  </si>
  <si>
    <t>微信公众号功能开发和日常运营</t>
    <phoneticPr fontId="1" type="noConversion"/>
  </si>
  <si>
    <t>平台支撑系统，含服务器一年租赁</t>
    <phoneticPr fontId="1" type="noConversion"/>
  </si>
  <si>
    <t>直播外链内容管理及部署</t>
  </si>
  <si>
    <t>内部视频内容管理器</t>
  </si>
  <si>
    <t>针对视频的评论系统</t>
  </si>
  <si>
    <t>课程控制与解锁逻辑开发</t>
  </si>
  <si>
    <t>线上课前签到与积分控制</t>
  </si>
  <si>
    <t>类在线Q&amp;A数据库，提供快速数据索引技术下的内容检索；呈现和搜索功能</t>
  </si>
  <si>
    <t>音频科普内容管理</t>
    <phoneticPr fontId="1" type="noConversion"/>
  </si>
  <si>
    <t>Q&amp;A问题标签的卷计算法实践与开发</t>
  </si>
  <si>
    <t>问卷子系统</t>
    <phoneticPr fontId="1" type="noConversion"/>
  </si>
  <si>
    <t>在线互动的提问与回答系统</t>
  </si>
  <si>
    <t>可以分享图片+文字的内容类似于朋友圈的功能，并支持点赞</t>
  </si>
  <si>
    <t>对个人的信息和已发送内容进行管理</t>
  </si>
  <si>
    <t>个人中心定制开发</t>
    <phoneticPr fontId="1" type="noConversion"/>
  </si>
  <si>
    <t>活动回顾</t>
    <phoneticPr fontId="1" type="noConversion"/>
  </si>
  <si>
    <t>构建公共平台并使用公共平台进行用户管理和记录</t>
  </si>
  <si>
    <t>公众号架构承载</t>
    <phoneticPr fontId="1" type="noConversion"/>
  </si>
  <si>
    <t>PC后台系统</t>
    <phoneticPr fontId="1" type="noConversion"/>
  </si>
  <si>
    <t>数据监控系统</t>
    <phoneticPr fontId="1" type="noConversion"/>
  </si>
  <si>
    <t>功能页面设计和修改</t>
    <phoneticPr fontId="1" type="noConversion"/>
  </si>
  <si>
    <t>全年活动页面设计和修改</t>
    <phoneticPr fontId="1" type="noConversion"/>
  </si>
  <si>
    <t>banner设计</t>
    <phoneticPr fontId="1" type="noConversion"/>
  </si>
  <si>
    <t>微信头图</t>
    <phoneticPr fontId="1" type="noConversion"/>
  </si>
  <si>
    <t>微信推送内容-头条</t>
    <phoneticPr fontId="1" type="noConversion"/>
  </si>
  <si>
    <t>微信推送内容-次条</t>
    <phoneticPr fontId="1" type="noConversion"/>
  </si>
  <si>
    <t>微信日常维护和运营</t>
    <phoneticPr fontId="1" type="noConversion"/>
  </si>
  <si>
    <t>微信平台报告</t>
    <phoneticPr fontId="1" type="noConversion"/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</si>
  <si>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</si>
  <si>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</si>
  <si>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</si>
  <si>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</si>
  <si>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</si>
  <si>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</si>
  <si>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</si>
  <si>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</si>
  <si>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</si>
  <si>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</si>
  <si>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</si>
  <si>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</si>
  <si>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</si>
  <si>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</si>
  <si>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</si>
  <si>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</si>
  <si>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</si>
  <si>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</si>
  <si>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</si>
  <si>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</si>
  <si>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</si>
  <si>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1-24</t>
  </si>
  <si>
    <t>1-25</t>
  </si>
  <si>
    <t>1-26</t>
  </si>
  <si>
    <t>1-27</t>
  </si>
  <si>
    <t>1-28</t>
  </si>
  <si>
    <t>1-29</t>
  </si>
  <si>
    <t>1-30</t>
  </si>
  <si>
    <t>1-31</t>
  </si>
  <si>
    <t>1-32</t>
  </si>
  <si>
    <t>个</t>
    <phoneticPr fontId="1" type="noConversion"/>
  </si>
  <si>
    <t>条</t>
    <phoneticPr fontId="1" type="noConversion"/>
  </si>
  <si>
    <t>月</t>
    <phoneticPr fontId="1" type="noConversion"/>
  </si>
  <si>
    <t>月</t>
    <phoneticPr fontId="1" type="noConversion"/>
  </si>
  <si>
    <t>人/天</t>
    <phoneticPr fontId="1" type="noConversion"/>
  </si>
  <si>
    <t>各渠道关注二维码</t>
    <phoneticPr fontId="1" type="noConversion"/>
  </si>
  <si>
    <t xml:space="preserve">课程综合管理 </t>
    <phoneticPr fontId="1" type="noConversion"/>
  </si>
  <si>
    <t>投票功能开发</t>
    <phoneticPr fontId="1" type="noConversion"/>
  </si>
  <si>
    <t>商城定制开发</t>
    <phoneticPr fontId="1" type="noConversion"/>
  </si>
  <si>
    <t>活动进行时</t>
    <phoneticPr fontId="1" type="noConversion"/>
  </si>
  <si>
    <t>人/天</t>
    <phoneticPr fontId="1" type="noConversion"/>
  </si>
  <si>
    <t>2-3</t>
  </si>
  <si>
    <t>2-5</t>
  </si>
  <si>
    <t>2-6</t>
  </si>
  <si>
    <t>2-2</t>
  </si>
  <si>
    <t>Quotation Summary 报价总表</t>
    <phoneticPr fontId="4" type="noConversion"/>
  </si>
  <si>
    <t>上海麦田公共关系咨询有限公司</t>
    <phoneticPr fontId="1" type="noConversion"/>
  </si>
  <si>
    <t>Item</t>
    <phoneticPr fontId="1" type="noConversion"/>
  </si>
  <si>
    <t>形式</t>
    <phoneticPr fontId="1" type="noConversion"/>
  </si>
  <si>
    <t>Descripation</t>
    <phoneticPr fontId="1" type="noConversion"/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</si>
  <si>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</si>
  <si>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</si>
  <si>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</si>
  <si>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</si>
  <si>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人/时</t>
    <phoneticPr fontId="1" type="noConversion"/>
  </si>
  <si>
    <t>Total</t>
    <phoneticPr fontId="1" type="noConversion"/>
  </si>
  <si>
    <t>人/时</t>
    <rPh sb="0" eb="1">
      <t>ren</t>
    </rPh>
    <rPh sb="2" eb="3">
      <t>shi</t>
    </rPh>
    <phoneticPr fontId="1" type="noConversion"/>
  </si>
  <si>
    <t>Total</t>
    <phoneticPr fontId="1" type="noConversion"/>
  </si>
  <si>
    <t>税 Tax</t>
    <phoneticPr fontId="1" type="noConversion"/>
  </si>
  <si>
    <t>Total Amount</t>
    <phoneticPr fontId="1" type="noConversion"/>
  </si>
  <si>
    <t>1-1</t>
    <phoneticPr fontId="1" type="noConversion"/>
  </si>
  <si>
    <t>3</t>
    <phoneticPr fontId="1" type="noConversion"/>
  </si>
  <si>
    <t>文章创意</t>
    <rPh sb="0" eb="1">
      <t>wen z</t>
    </rPh>
    <rPh sb="2" eb="3">
      <t>chuang yi</t>
    </rPh>
    <phoneticPr fontId="1" type="noConversion"/>
  </si>
  <si>
    <t>患教类型文章编写</t>
    <rPh sb="0" eb="1">
      <t>huan zhe</t>
    </rPh>
    <rPh sb="1" eb="2">
      <t>jiao yu</t>
    </rPh>
    <rPh sb="2" eb="3">
      <t>lei</t>
    </rPh>
    <rPh sb="3" eb="4">
      <t>xing</t>
    </rPh>
    <rPh sb="4" eb="5">
      <t>wen z</t>
    </rPh>
    <rPh sb="6" eb="7">
      <t>bian xie</t>
    </rPh>
    <phoneticPr fontId="1" type="noConversion"/>
  </si>
  <si>
    <t>根据药品特性相关，医学编写患者教育文章</t>
    <rPh sb="0" eb="1">
      <t>gen j</t>
    </rPh>
    <rPh sb="2" eb="3">
      <t>yao p</t>
    </rPh>
    <rPh sb="4" eb="5">
      <t>te x</t>
    </rPh>
    <rPh sb="6" eb="7">
      <t>xiang guan</t>
    </rPh>
    <rPh sb="9" eb="10">
      <t>yi xue</t>
    </rPh>
    <rPh sb="11" eb="12">
      <t>bian xie</t>
    </rPh>
    <rPh sb="13" eb="14">
      <t>huan zhe jiao yu</t>
    </rPh>
    <rPh sb="17" eb="18">
      <t>wen z</t>
    </rPh>
    <phoneticPr fontId="1" type="noConversion"/>
  </si>
  <si>
    <t>篇</t>
    <rPh sb="0" eb="1">
      <t>pian</t>
    </rPh>
    <phoneticPr fontId="1" type="noConversion"/>
  </si>
  <si>
    <t>患者故事文章编写</t>
    <rPh sb="0" eb="1">
      <t>huan zhe</t>
    </rPh>
    <rPh sb="2" eb="3">
      <t>gu shi</t>
    </rPh>
    <rPh sb="4" eb="5">
      <t>wen z</t>
    </rPh>
    <rPh sb="6" eb="7">
      <t>bian xie</t>
    </rPh>
    <phoneticPr fontId="1" type="noConversion"/>
  </si>
  <si>
    <t>根据客户提供患者信息，沟通并编写文章</t>
    <rPh sb="0" eb="1">
      <t>gen j</t>
    </rPh>
    <rPh sb="2" eb="3">
      <t>ke hu</t>
    </rPh>
    <rPh sb="4" eb="5">
      <t>ti gong huan z</t>
    </rPh>
    <rPh sb="8" eb="9">
      <t>xin xi</t>
    </rPh>
    <rPh sb="11" eb="12">
      <t>gou t</t>
    </rPh>
    <rPh sb="13" eb="14">
      <t>bing</t>
    </rPh>
    <rPh sb="14" eb="15">
      <t>bian x</t>
    </rPh>
    <rPh sb="16" eb="17">
      <t>wen z</t>
    </rPh>
    <phoneticPr fontId="1" type="noConversion"/>
  </si>
  <si>
    <t>平台投放</t>
    <rPh sb="0" eb="1">
      <t>p t</t>
    </rPh>
    <rPh sb="2" eb="3">
      <t>tou fang</t>
    </rPh>
    <phoneticPr fontId="1" type="noConversion"/>
  </si>
  <si>
    <t>2-1</t>
    <phoneticPr fontId="1" type="noConversion"/>
  </si>
  <si>
    <t>微信公众号头条文章发布</t>
    <phoneticPr fontId="1" type="noConversion"/>
  </si>
  <si>
    <t>条</t>
    <rPh sb="0" eb="1">
      <t>tiao</t>
    </rPh>
    <phoneticPr fontId="1" type="noConversion"/>
  </si>
  <si>
    <t>次</t>
    <rPh sb="0" eb="1">
      <t>ci</t>
    </rPh>
    <phoneticPr fontId="1" type="noConversion"/>
  </si>
  <si>
    <t>周</t>
    <rPh sb="0" eb="1">
      <t>zhou</t>
    </rPh>
    <phoneticPr fontId="1" type="noConversion"/>
  </si>
  <si>
    <t>微信公众号次条文章发布</t>
    <phoneticPr fontId="1" type="noConversion"/>
  </si>
  <si>
    <t>咚咚肿瘤科 App 招募项目推送</t>
    <phoneticPr fontId="1" type="noConversion"/>
  </si>
  <si>
    <t>咚咚肿瘤科 App 滚动 Banner 推 广</t>
    <phoneticPr fontId="1" type="noConversion"/>
  </si>
  <si>
    <t>App 患者故事置顶</t>
    <phoneticPr fontId="1" type="noConversion"/>
  </si>
  <si>
    <t>视频拍摄</t>
    <rPh sb="0" eb="1">
      <t>shi p</t>
    </rPh>
    <rPh sb="2" eb="3">
      <t>pai she</t>
    </rPh>
    <phoneticPr fontId="1" type="noConversion"/>
  </si>
  <si>
    <t>脚本撰写</t>
    <phoneticPr fontId="1" type="noConversion"/>
  </si>
  <si>
    <t>根据需求，撰写脚本，分镜头脚本等</t>
    <phoneticPr fontId="1" type="noConversion"/>
  </si>
  <si>
    <t>场控</t>
  </si>
  <si>
    <t xml:space="preserve">高级摄像师 </t>
  </si>
  <si>
    <t>灯光师</t>
  </si>
  <si>
    <t>高清摄像机及镜头</t>
  </si>
  <si>
    <t>监视器</t>
  </si>
  <si>
    <t>辅助器材（LED灯，稳定器，收音设备）</t>
  </si>
  <si>
    <t>宣传片素材收集、制作</t>
  </si>
  <si>
    <t>宣传片旁白</t>
  </si>
  <si>
    <t>视觉特效包装</t>
  </si>
  <si>
    <t xml:space="preserve">字幕      </t>
  </si>
  <si>
    <t>视觉特效包装（素材、音乐等）</t>
  </si>
  <si>
    <t>在原出片基础上剪辑</t>
  </si>
  <si>
    <t>台/天</t>
    <phoneticPr fontId="1" type="noConversion"/>
  </si>
  <si>
    <t>天</t>
    <phoneticPr fontId="1" type="noConversion"/>
  </si>
  <si>
    <t>分钟</t>
    <rPh sb="0" eb="1">
      <t>fen z</t>
    </rPh>
    <phoneticPr fontId="1" type="noConversion"/>
  </si>
  <si>
    <t>秒</t>
    <rPh sb="0" eb="1">
      <t>miao</t>
    </rPh>
    <phoneticPr fontId="1" type="noConversion"/>
  </si>
  <si>
    <t>人/天</t>
    <phoneticPr fontId="1" type="noConversion"/>
  </si>
  <si>
    <t>3-1 创意</t>
    <rPh sb="4" eb="5">
      <t>chuang yi</t>
    </rPh>
    <phoneticPr fontId="1" type="noConversion"/>
  </si>
  <si>
    <t>3-2 执行</t>
    <rPh sb="4" eb="5">
      <t>zhi x</t>
    </rPh>
    <phoneticPr fontId="1" type="noConversion"/>
  </si>
  <si>
    <t>3-3 包装</t>
    <rPh sb="4" eb="5">
      <t>bao zhuang</t>
    </rPh>
    <phoneticPr fontId="1" type="noConversion"/>
  </si>
  <si>
    <t>咚咚肿瘤科 合作</t>
    <rPh sb="0" eb="1">
      <t>dong dong</t>
    </rPh>
    <rPh sb="2" eb="3">
      <t>zhong liu ke</t>
    </rPh>
    <rPh sb="6" eb="7">
      <t>he zuo</t>
    </rPh>
    <phoneticPr fontId="1" type="noConversion"/>
  </si>
  <si>
    <t>患者教育平台</t>
    <rPh sb="0" eb="1">
      <t>huan zhe jiao yu</t>
    </rPh>
    <rPh sb="4" eb="5">
      <t>p t</t>
    </rPh>
    <phoneticPr fontId="1" type="noConversion"/>
  </si>
  <si>
    <t>打包优惠价</t>
    <rPh sb="0" eb="1">
      <t>da bao you hui jia</t>
    </rPh>
    <phoneticPr fontId="1" type="noConversion"/>
  </si>
  <si>
    <t>文章创意</t>
    <phoneticPr fontId="1" type="noConversion"/>
  </si>
  <si>
    <t>平台投放</t>
    <phoneticPr fontId="1" type="noConversion"/>
  </si>
  <si>
    <t>视频拍摄</t>
    <phoneticPr fontId="1" type="noConversion"/>
  </si>
  <si>
    <t>总计 Total</t>
    <phoneticPr fontId="1" type="noConversion"/>
  </si>
  <si>
    <t>服务费10%</t>
    <rPh sb="0" eb="1">
      <t>fu wu fei</t>
    </rPh>
    <phoneticPr fontId="1" type="noConversion"/>
  </si>
  <si>
    <t>幻灯片撰写</t>
    <rPh sb="0" eb="1">
      <t>huan deng p</t>
    </rPh>
    <rPh sb="3" eb="4">
      <t>zhuan xie</t>
    </rPh>
    <phoneticPr fontId="1" type="noConversion"/>
  </si>
  <si>
    <t>内容大纲组织（医学总监）</t>
    <phoneticPr fontId="1" type="noConversion"/>
  </si>
  <si>
    <t>医学幻灯撰写服务（New Work）</t>
    <phoneticPr fontId="1" type="noConversion"/>
  </si>
  <si>
    <t>结合项目需求与客户意见，整理提取资料内容，制定整体框架</t>
    <phoneticPr fontId="1" type="noConversion"/>
  </si>
  <si>
    <t>医学思路大纲策划/完稿为中文；费用包括翻译、编辑润色、校对；版式调整及解说词编写/解说词编写，约40page一套</t>
    <rPh sb="0" eb="1">
      <t>zh'z</t>
    </rPh>
    <rPh sb="2" eb="3">
      <t>zi'l</t>
    </rPh>
    <rPh sb="5" eb="6">
      <t>huan'd</t>
    </rPh>
    <rPh sb="7" eb="8">
      <t>pian</t>
    </rPh>
    <rPh sb="8" eb="9">
      <t>zong't</t>
    </rPh>
    <rPh sb="10" eb="11">
      <t>yi'xue</t>
    </rPh>
    <rPh sb="12" eb="13">
      <t>wen'x</t>
    </rPh>
    <rPh sb="14" eb="15">
      <t>jian's</t>
    </rPh>
    <rPh sb="17" eb="18">
      <t>xia'z</t>
    </rPh>
    <rPh sb="20" eb="21">
      <t>bian'j</t>
    </rPh>
    <rPh sb="23" eb="24">
      <t>zheng'l</t>
    </rPh>
    <rPh sb="26" eb="27">
      <t>biao'z</t>
    </rPh>
    <rPh sb="54" eb="55">
      <t>yi tao</t>
    </rPh>
    <phoneticPr fontId="1" type="noConversion"/>
  </si>
  <si>
    <t>2</t>
    <phoneticPr fontId="1" type="noConversion"/>
  </si>
  <si>
    <t>幻灯片撰写</t>
    <phoneticPr fontId="1" type="noConversion"/>
  </si>
  <si>
    <t>人/日</t>
    <rPh sb="2" eb="3">
      <t>ri</t>
    </rPh>
    <phoneticPr fontId="1" type="noConversion"/>
  </si>
  <si>
    <t>人员管理</t>
    <rPh sb="0" eb="1">
      <t>ren yuan</t>
    </rPh>
    <rPh sb="2" eb="3">
      <t>guan li</t>
    </rPh>
    <phoneticPr fontId="1" type="noConversion"/>
  </si>
  <si>
    <t>运营组长（TL）</t>
    <phoneticPr fontId="1" type="noConversion"/>
  </si>
  <si>
    <t>呼出+呼入坐席，反馈记录结果，包含通讯费 工作时间5*8</t>
    <rPh sb="0" eb="1">
      <t>hu ch</t>
    </rPh>
    <rPh sb="3" eb="4">
      <t>hu ru</t>
    </rPh>
    <rPh sb="5" eb="6">
      <t>zuo xi</t>
    </rPh>
    <rPh sb="8" eb="9">
      <t>fan kui</t>
    </rPh>
    <rPh sb="10" eb="11">
      <t>ji lu</t>
    </rPh>
    <rPh sb="12" eb="13">
      <t>jie guo</t>
    </rPh>
    <rPh sb="15" eb="16">
      <t>bao han</t>
    </rPh>
    <rPh sb="17" eb="18">
      <t>tong xun fei</t>
    </rPh>
    <rPh sb="21" eb="22">
      <t>gong zuo hsi j</t>
    </rPh>
    <phoneticPr fontId="1" type="noConversion"/>
  </si>
  <si>
    <t>呼出坐席，结果记录，包含通讯费 工作时间5*8</t>
    <rPh sb="0" eb="1">
      <t>hu chu</t>
    </rPh>
    <rPh sb="2" eb="3">
      <t>zuo xi</t>
    </rPh>
    <rPh sb="5" eb="6">
      <t>jie guo</t>
    </rPh>
    <rPh sb="7" eb="8">
      <t>ji lu</t>
    </rPh>
    <rPh sb="10" eb="11">
      <t>bao han</t>
    </rPh>
    <rPh sb="12" eb="13">
      <t>tong xun fei</t>
    </rPh>
    <rPh sb="16" eb="17">
      <t>gong zuo shi j</t>
    </rPh>
    <phoneticPr fontId="1" type="noConversion"/>
  </si>
  <si>
    <t>现场管理；人员排班；日报整理</t>
    <phoneticPr fontId="1" type="noConversion"/>
  </si>
  <si>
    <t>开发费用</t>
    <phoneticPr fontId="1" type="noConversion"/>
  </si>
  <si>
    <t>400号 线路</t>
    <rPh sb="3" eb="4">
      <t>hao</t>
    </rPh>
    <rPh sb="5" eb="6">
      <t>xian lu</t>
    </rPh>
    <phoneticPr fontId="1" type="noConversion"/>
  </si>
  <si>
    <t>根据客户需求，准备医学结合电话目的的话术</t>
    <rPh sb="0" eb="1">
      <t>gen j</t>
    </rPh>
    <rPh sb="2" eb="3">
      <t>ke hu</t>
    </rPh>
    <rPh sb="4" eb="5">
      <t>xu qiu</t>
    </rPh>
    <rPh sb="7" eb="8">
      <t>zhun b</t>
    </rPh>
    <rPh sb="9" eb="10">
      <t>yi xue</t>
    </rPh>
    <rPh sb="11" eb="12">
      <t>jie he</t>
    </rPh>
    <rPh sb="13" eb="14">
      <t>dian h</t>
    </rPh>
    <rPh sb="15" eb="16">
      <t>mu di</t>
    </rPh>
    <rPh sb="17" eb="18">
      <t>de</t>
    </rPh>
    <rPh sb="18" eb="19">
      <t>hua shu</t>
    </rPh>
    <phoneticPr fontId="1" type="noConversion"/>
  </si>
  <si>
    <t xml:space="preserve">Call Center </t>
    <phoneticPr fontId="1" type="noConversion"/>
  </si>
  <si>
    <t>一线坐席-医生</t>
    <rPh sb="0" eb="1">
      <t>yi</t>
    </rPh>
    <rPh sb="5" eb="6">
      <t>yi s</t>
    </rPh>
    <phoneticPr fontId="1" type="noConversion"/>
  </si>
  <si>
    <t>二线坐席（医学背景）-患者关爱</t>
    <rPh sb="5" eb="6">
      <t>yi xue bei j</t>
    </rPh>
    <rPh sb="11" eb="12">
      <t>huan zhe</t>
    </rPh>
    <rPh sb="13" eb="14">
      <t>guan ai</t>
    </rPh>
    <phoneticPr fontId="1" type="noConversion"/>
  </si>
  <si>
    <t>线路搭建</t>
    <rPh sb="0" eb="1">
      <t>xian lu</t>
    </rPh>
    <rPh sb="2" eb="3">
      <t>da jian</t>
    </rPh>
    <phoneticPr fontId="1" type="noConversion"/>
  </si>
  <si>
    <t>3-2</t>
    <phoneticPr fontId="1" type="noConversion"/>
  </si>
  <si>
    <t>百度下拉词框（在26个下拉词中选择重点关键词进行下拉框植入优化，数量为20个，也可以26个关键词都全部做，同样按成功的词收取费用）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</si>
</sst>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76" formatCode="_ * #,##0.00_ ;_ * \-#,##0.00_ ;_ * &quot;-&quot;??_ ;_ @_ 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  <numFmt numFmtId="182" formatCode="0.00_);[Red]\(0.00\)"/>
  </numFmts>
  <fonts count="53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b/>
      <sz val="12"/>
      <color theme="1"/>
      <name val="微软雅黑"/>
      <family val="2"/>
      <charset val="134"/>
    </font>
    <font>
      <sz val="9"/>
      <name val="DengXian"/>
      <family val="2"/>
      <charset val="134"/>
      <scheme val="minor"/>
    </font>
    <font>
      <sz val="12"/>
      <color theme="1"/>
      <name val="微软雅黑"/>
      <family val="2"/>
      <charset val="134"/>
    </font>
    <font>
      <sz val="12"/>
      <color rgb="FF333333"/>
      <name val="微软雅黑"/>
      <family val="2"/>
      <charset val="134"/>
    </font>
    <font>
      <u/>
      <sz val="11"/>
      <color indexed="12"/>
      <name val="Tahoma"/>
      <family val="2"/>
    </font>
    <font>
      <b/>
      <sz val="10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</borders>
  <cellStyleXfs count="8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176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135">
    <xf numFmtId="0" fontId="0" fillId="0" borderId="0" xfId="0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 applyProtection="1">
      <alignment vertical="center" wrapText="1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0" fontId="0" fillId="0" borderId="0" xfId="0" applyAlignment="1"/>
    <xf numFmtId="179" fontId="39" fillId="0" borderId="1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31" fillId="0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177" fontId="32" fillId="26" borderId="1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1" fillId="29" borderId="1" xfId="0" applyFont="1" applyFill="1" applyBorder="1" applyAlignment="1">
      <alignment horizontal="center" vertical="center"/>
    </xf>
    <xf numFmtId="0" fontId="39" fillId="29" borderId="0" xfId="0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vertical="center"/>
    </xf>
    <xf numFmtId="0" fontId="41" fillId="29" borderId="1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center" vertical="center"/>
    </xf>
    <xf numFmtId="178" fontId="41" fillId="29" borderId="12" xfId="0" applyNumberFormat="1" applyFont="1" applyFill="1" applyBorder="1" applyAlignment="1">
      <alignment vertical="center"/>
    </xf>
    <xf numFmtId="176" fontId="36" fillId="0" borderId="1" xfId="34" applyNumberFormat="1" applyFont="1" applyBorder="1" applyAlignment="1">
      <alignment horizontal="right"/>
    </xf>
    <xf numFmtId="0" fontId="40" fillId="0" borderId="1" xfId="0" applyFont="1" applyFill="1" applyBorder="1" applyAlignment="1" applyProtection="1">
      <alignment horizontal="left" vertical="center" wrapText="1"/>
    </xf>
    <xf numFmtId="180" fontId="43" fillId="0" borderId="14" xfId="0" applyNumberFormat="1" applyFont="1" applyFill="1" applyBorder="1" applyAlignment="1"/>
    <xf numFmtId="0" fontId="40" fillId="0" borderId="15" xfId="0" applyFont="1" applyFill="1" applyBorder="1" applyAlignment="1" applyProtection="1">
      <alignment horizontal="left" vertical="center" wrapText="1"/>
    </xf>
    <xf numFmtId="0" fontId="41" fillId="29" borderId="16" xfId="0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181" fontId="41" fillId="29" borderId="1" xfId="0" applyNumberFormat="1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179" fontId="40" fillId="0" borderId="1" xfId="0" applyNumberFormat="1" applyFont="1" applyFill="1" applyBorder="1" applyAlignment="1">
      <alignment vertical="center"/>
    </xf>
    <xf numFmtId="176" fontId="46" fillId="0" borderId="1" xfId="34" applyNumberFormat="1" applyFont="1" applyBorder="1" applyAlignment="1">
      <alignment horizontal="right"/>
    </xf>
    <xf numFmtId="0" fontId="40" fillId="0" borderId="18" xfId="0" applyFont="1" applyFill="1" applyBorder="1" applyAlignment="1" applyProtection="1">
      <alignment horizontal="left" vertical="center" wrapText="1"/>
    </xf>
    <xf numFmtId="0" fontId="40" fillId="0" borderId="19" xfId="0" applyFont="1" applyFill="1" applyBorder="1" applyAlignment="1" applyProtection="1">
      <alignment horizontal="left" vertical="center" wrapText="1"/>
    </xf>
    <xf numFmtId="0" fontId="40" fillId="0" borderId="13" xfId="0" applyFont="1" applyFill="1" applyBorder="1" applyAlignment="1" applyProtection="1">
      <alignment horizontal="left" vertical="center" wrapText="1"/>
    </xf>
    <xf numFmtId="0" fontId="40" fillId="0" borderId="11" xfId="0" applyFont="1" applyFill="1" applyBorder="1" applyAlignment="1" applyProtection="1">
      <alignment horizontal="left" vertical="center" wrapText="1"/>
    </xf>
    <xf numFmtId="0" fontId="30" fillId="0" borderId="1" xfId="0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30" fillId="0" borderId="0" xfId="0" applyFont="1" applyBorder="1" applyAlignment="1">
      <alignment vertical="center" wrapText="1"/>
    </xf>
    <xf numFmtId="43" fontId="43" fillId="0" borderId="0" xfId="62" applyFont="1" applyBorder="1" applyAlignment="1"/>
    <xf numFmtId="180" fontId="46" fillId="0" borderId="14" xfId="0" applyNumberFormat="1" applyFont="1" applyFill="1" applyBorder="1" applyAlignment="1"/>
    <xf numFmtId="0" fontId="46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49" fontId="31" fillId="30" borderId="21" xfId="0" applyNumberFormat="1" applyFont="1" applyFill="1" applyBorder="1" applyAlignment="1">
      <alignment horizontal="left" vertical="center" wrapText="1"/>
    </xf>
    <xf numFmtId="49" fontId="40" fillId="30" borderId="21" xfId="0" applyNumberFormat="1" applyFont="1" applyFill="1" applyBorder="1" applyAlignment="1">
      <alignment horizontal="left" vertical="center" wrapText="1"/>
    </xf>
    <xf numFmtId="49" fontId="40" fillId="0" borderId="21" xfId="0" applyNumberFormat="1" applyFont="1" applyBorder="1" applyAlignment="1">
      <alignment horizontal="left" vertical="center" wrapText="1"/>
    </xf>
    <xf numFmtId="43" fontId="42" fillId="0" borderId="0" xfId="0" applyNumberFormat="1" applyFont="1"/>
    <xf numFmtId="0" fontId="40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5" xfId="0" applyFont="1" applyBorder="1" applyAlignment="1">
      <alignment vertical="center" wrapText="1"/>
    </xf>
    <xf numFmtId="0" fontId="31" fillId="0" borderId="1" xfId="34" applyFont="1" applyBorder="1" applyAlignment="1">
      <alignment horizontal="center" vertical="center"/>
    </xf>
    <xf numFmtId="182" fontId="39" fillId="0" borderId="1" xfId="0" applyNumberFormat="1" applyFont="1" applyBorder="1" applyAlignment="1">
      <alignment horizontal="right" vertical="center"/>
    </xf>
    <xf numFmtId="0" fontId="39" fillId="0" borderId="1" xfId="0" applyFont="1" applyBorder="1" applyAlignment="1">
      <alignment horizontal="right" vertical="center"/>
    </xf>
    <xf numFmtId="0" fontId="39" fillId="0" borderId="16" xfId="0" applyFont="1" applyBorder="1" applyAlignment="1">
      <alignment horizontal="right" vertical="center"/>
    </xf>
    <xf numFmtId="49" fontId="30" fillId="0" borderId="11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wrapText="1"/>
    </xf>
    <xf numFmtId="182" fontId="31" fillId="0" borderId="1" xfId="0" applyNumberFormat="1" applyFont="1" applyFill="1" applyBorder="1" applyAlignment="1">
      <alignment horizontal="right" vertical="center"/>
    </xf>
    <xf numFmtId="0" fontId="52" fillId="31" borderId="23" xfId="0" applyFont="1" applyFill="1" applyBorder="1" applyAlignment="1">
      <alignment vertical="center" wrapText="1"/>
    </xf>
    <xf numFmtId="0" fontId="52" fillId="31" borderId="24" xfId="0" applyFont="1" applyFill="1" applyBorder="1" applyAlignment="1">
      <alignment horizontal="left" vertical="center"/>
    </xf>
    <xf numFmtId="0" fontId="52" fillId="31" borderId="25" xfId="0" applyFont="1" applyFill="1" applyBorder="1" applyAlignment="1">
      <alignment horizontal="left" vertical="center"/>
    </xf>
    <xf numFmtId="0" fontId="52" fillId="31" borderId="1" xfId="0" applyFont="1" applyFill="1" applyBorder="1" applyAlignment="1">
      <alignment horizontal="left" vertical="center"/>
    </xf>
    <xf numFmtId="0" fontId="52" fillId="31" borderId="16" xfId="0" applyFont="1" applyFill="1" applyBorder="1" applyAlignment="1">
      <alignment horizontal="left" vertical="center"/>
    </xf>
    <xf numFmtId="43" fontId="30" fillId="0" borderId="0" xfId="62" applyFont="1" applyBorder="1" applyAlignment="1"/>
    <xf numFmtId="0" fontId="30" fillId="0" borderId="1" xfId="0" applyFont="1" applyBorder="1" applyAlignment="1">
      <alignment horizontal="center" vertical="center" wrapText="1"/>
    </xf>
    <xf numFmtId="43" fontId="30" fillId="0" borderId="11" xfId="62" applyFont="1" applyBorder="1" applyAlignment="1">
      <alignment horizontal="center"/>
    </xf>
    <xf numFmtId="43" fontId="30" fillId="0" borderId="14" xfId="62" applyFont="1" applyBorder="1" applyAlignment="1">
      <alignment horizontal="center"/>
    </xf>
    <xf numFmtId="43" fontId="43" fillId="0" borderId="11" xfId="62" applyFont="1" applyBorder="1" applyAlignment="1">
      <alignment horizontal="center"/>
    </xf>
    <xf numFmtId="43" fontId="43" fillId="0" borderId="13" xfId="62" applyFont="1" applyBorder="1" applyAlignment="1">
      <alignment horizontal="center"/>
    </xf>
    <xf numFmtId="43" fontId="43" fillId="0" borderId="14" xfId="62" applyFont="1" applyBorder="1" applyAlignment="1">
      <alignment horizontal="center"/>
    </xf>
    <xf numFmtId="43" fontId="43" fillId="0" borderId="11" xfId="62" applyFont="1" applyBorder="1" applyAlignment="1"/>
    <xf numFmtId="43" fontId="43" fillId="0" borderId="14" xfId="62" applyFont="1" applyBorder="1" applyAlignment="1"/>
    <xf numFmtId="0" fontId="29" fillId="0" borderId="0" xfId="0" applyFont="1" applyAlignment="1">
      <alignment horizontal="center"/>
    </xf>
    <xf numFmtId="0" fontId="31" fillId="24" borderId="17" xfId="0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vertical="center"/>
    </xf>
    <xf numFmtId="0" fontId="32" fillId="25" borderId="14" xfId="0" applyFont="1" applyFill="1" applyBorder="1" applyAlignment="1">
      <alignment vertical="center"/>
    </xf>
    <xf numFmtId="43" fontId="30" fillId="0" borderId="11" xfId="62" applyFont="1" applyBorder="1" applyAlignment="1">
      <alignment horizontal="center"/>
    </xf>
    <xf numFmtId="43" fontId="30" fillId="0" borderId="14" xfId="62" applyFont="1" applyBorder="1" applyAlignment="1">
      <alignment horizontal="center"/>
    </xf>
    <xf numFmtId="0" fontId="32" fillId="28" borderId="1" xfId="0" applyFont="1" applyFill="1" applyBorder="1" applyAlignment="1">
      <alignment horizontal="center" vertical="center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0" fontId="36" fillId="0" borderId="11" xfId="34" applyFont="1" applyBorder="1" applyAlignment="1">
      <alignment horizontal="right"/>
    </xf>
    <xf numFmtId="0" fontId="36" fillId="0" borderId="13" xfId="34" applyFont="1" applyBorder="1" applyAlignment="1">
      <alignment horizontal="right"/>
    </xf>
    <xf numFmtId="0" fontId="36" fillId="0" borderId="14" xfId="34" applyFont="1" applyBorder="1" applyAlignment="1">
      <alignment horizontal="right"/>
    </xf>
    <xf numFmtId="0" fontId="46" fillId="0" borderId="11" xfId="34" applyFont="1" applyBorder="1" applyAlignment="1">
      <alignment horizontal="right"/>
    </xf>
    <xf numFmtId="0" fontId="46" fillId="0" borderId="13" xfId="34" applyFont="1" applyBorder="1" applyAlignment="1">
      <alignment horizontal="right"/>
    </xf>
    <xf numFmtId="0" fontId="46" fillId="0" borderId="14" xfId="34" applyFont="1" applyBorder="1" applyAlignment="1">
      <alignment horizontal="right"/>
    </xf>
    <xf numFmtId="0" fontId="41" fillId="29" borderId="11" xfId="0" applyFont="1" applyFill="1" applyBorder="1" applyAlignment="1">
      <alignment horizontal="center" vertical="center"/>
    </xf>
    <xf numFmtId="0" fontId="41" fillId="29" borderId="13" xfId="0" applyFont="1" applyFill="1" applyBorder="1" applyAlignment="1">
      <alignment horizontal="center" vertical="center"/>
    </xf>
    <xf numFmtId="0" fontId="41" fillId="29" borderId="14" xfId="0" applyFont="1" applyFill="1" applyBorder="1" applyAlignment="1">
      <alignment horizontal="center" vertical="center"/>
    </xf>
    <xf numFmtId="0" fontId="36" fillId="0" borderId="1" xfId="34" applyFont="1" applyBorder="1" applyAlignment="1">
      <alignment horizontal="right"/>
    </xf>
    <xf numFmtId="0" fontId="41" fillId="27" borderId="11" xfId="0" applyFont="1" applyFill="1" applyBorder="1" applyAlignment="1">
      <alignment horizontal="center" vertical="center"/>
    </xf>
    <xf numFmtId="0" fontId="41" fillId="27" borderId="13" xfId="0" applyFont="1" applyFill="1" applyBorder="1" applyAlignment="1">
      <alignment horizontal="center" vertical="center"/>
    </xf>
    <xf numFmtId="0" fontId="41" fillId="27" borderId="14" xfId="0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wrapText="1"/>
    </xf>
    <xf numFmtId="43" fontId="43" fillId="0" borderId="1" xfId="62" applyFont="1" applyBorder="1" applyAlignment="1"/>
    <xf numFmtId="0" fontId="48" fillId="0" borderId="15" xfId="0" applyFont="1" applyFill="1" applyBorder="1" applyAlignment="1">
      <alignment horizontal="center" vertical="center"/>
    </xf>
    <xf numFmtId="0" fontId="48" fillId="0" borderId="16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43" fontId="30" fillId="0" borderId="1" xfId="62" applyFont="1" applyBorder="1" applyAlignment="1">
      <alignment horizontal="center"/>
    </xf>
    <xf numFmtId="49" fontId="31" fillId="0" borderId="26" xfId="0" applyNumberFormat="1" applyFont="1" applyFill="1" applyBorder="1" applyAlignment="1">
      <alignment horizontal="center" vertical="center"/>
    </xf>
    <xf numFmtId="49" fontId="31" fillId="0" borderId="27" xfId="0" applyNumberFormat="1" applyFont="1" applyFill="1" applyBorder="1" applyAlignment="1">
      <alignment horizontal="center" vertical="center"/>
    </xf>
    <xf numFmtId="49" fontId="31" fillId="0" borderId="28" xfId="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/>
    </xf>
    <xf numFmtId="49" fontId="31" fillId="0" borderId="20" xfId="0" applyNumberFormat="1" applyFont="1" applyFill="1" applyBorder="1" applyAlignment="1">
      <alignment horizontal="center" vertical="center"/>
    </xf>
    <xf numFmtId="49" fontId="31" fillId="0" borderId="16" xfId="0" applyNumberFormat="1" applyFont="1" applyFill="1" applyBorder="1" applyAlignment="1">
      <alignment horizontal="center" vertical="center"/>
    </xf>
    <xf numFmtId="0" fontId="40" fillId="0" borderId="13" xfId="0" applyFont="1" applyFill="1" applyBorder="1" applyAlignment="1" applyProtection="1">
      <alignment horizontal="center" vertical="center" wrapText="1"/>
    </xf>
    <xf numFmtId="0" fontId="40" fillId="0" borderId="1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>
      <alignment horizontal="left" vertical="center" wrapText="1"/>
    </xf>
    <xf numFmtId="49" fontId="41" fillId="29" borderId="16" xfId="0" applyNumberFormat="1" applyFont="1" applyFill="1" applyBorder="1" applyAlignment="1">
      <alignment horizontal="center" vertical="center"/>
    </xf>
    <xf numFmtId="182" fontId="40" fillId="0" borderId="1" xfId="0" applyNumberFormat="1" applyFont="1" applyFill="1" applyBorder="1" applyAlignment="1">
      <alignment horizontal="right" vertical="center"/>
    </xf>
  </cellXfs>
  <cellStyles count="8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3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注释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showGridLines="0" tabSelected="1" zoomScale="113" zoomScaleNormal="90" workbookViewId="0">
      <pane ySplit="1" topLeftCell="A2" activePane="bottomLeft" state="frozen"/>
      <selection pane="bottomLeft" activeCell="H19" sqref="H19"/>
    </sheetView>
  </sheetViews>
  <sheetFormatPr baseColWidth="10" defaultColWidth="8.83203125" defaultRowHeight="15" x14ac:dyDescent="0.15"/>
  <cols>
    <col min="2" max="2" width="8.5" customWidth="1"/>
    <col min="3" max="3" width="30.83203125" customWidth="1"/>
    <col min="4" max="4" width="47.33203125" customWidth="1"/>
    <col min="5" max="5" width="13.1640625" style="29" customWidth="1"/>
    <col min="6" max="6" width="11" style="24" customWidth="1"/>
    <col min="7" max="8" width="8.33203125" style="24" customWidth="1"/>
    <col min="9" max="9" width="10.83203125" style="33" customWidth="1"/>
    <col min="10" max="10" width="17.6640625" style="18" customWidth="1"/>
  </cols>
  <sheetData>
    <row r="2" spans="2:10" ht="23" x14ac:dyDescent="0.3">
      <c r="B2" s="95" t="s">
        <v>36</v>
      </c>
      <c r="C2" s="95"/>
      <c r="D2" s="95"/>
      <c r="E2" s="95"/>
      <c r="F2" s="95"/>
      <c r="G2" s="20"/>
      <c r="H2" s="20"/>
      <c r="I2" s="30"/>
      <c r="J2" s="15"/>
    </row>
    <row r="3" spans="2:10" ht="36" x14ac:dyDescent="0.25">
      <c r="B3" s="1"/>
      <c r="C3" s="2" t="s">
        <v>1</v>
      </c>
      <c r="D3" s="2"/>
      <c r="E3" s="96" t="s">
        <v>19</v>
      </c>
      <c r="F3" s="96"/>
      <c r="G3" s="20"/>
      <c r="H3" s="20"/>
      <c r="I3" s="30"/>
      <c r="J3" s="15"/>
    </row>
    <row r="4" spans="2:10" ht="18" x14ac:dyDescent="0.25">
      <c r="B4" s="3" t="s">
        <v>8</v>
      </c>
      <c r="C4" s="4" t="s">
        <v>328</v>
      </c>
      <c r="D4" s="4" t="s">
        <v>23</v>
      </c>
      <c r="E4" s="97" t="s">
        <v>3</v>
      </c>
      <c r="F4" s="98"/>
      <c r="G4" s="21"/>
      <c r="H4" s="20"/>
      <c r="I4" s="30"/>
      <c r="J4" s="15"/>
    </row>
    <row r="5" spans="2:10" ht="18" x14ac:dyDescent="0.25">
      <c r="B5" s="5">
        <v>1</v>
      </c>
      <c r="C5" s="47" t="s">
        <v>329</v>
      </c>
      <c r="D5" s="47"/>
      <c r="E5" s="99">
        <f>宣传册!E10</f>
        <v>244286.7856</v>
      </c>
      <c r="F5" s="100"/>
      <c r="G5" s="22"/>
      <c r="H5" s="20"/>
      <c r="I5" s="30"/>
      <c r="J5" s="15"/>
    </row>
    <row r="6" spans="2:10" ht="18" x14ac:dyDescent="0.25">
      <c r="B6" s="5">
        <v>2</v>
      </c>
      <c r="C6" s="47" t="s">
        <v>330</v>
      </c>
      <c r="D6" s="47"/>
      <c r="E6" s="99">
        <f>'Call Center'!E8:F8</f>
        <v>628867.64300000004</v>
      </c>
      <c r="F6" s="100"/>
      <c r="G6" s="22"/>
      <c r="H6" s="20"/>
      <c r="I6" s="30"/>
      <c r="J6" s="15"/>
    </row>
    <row r="7" spans="2:10" ht="18" x14ac:dyDescent="0.25">
      <c r="B7" s="5">
        <v>3</v>
      </c>
      <c r="C7" s="47" t="s">
        <v>331</v>
      </c>
      <c r="D7" s="47"/>
      <c r="E7" s="99">
        <f>SEO!E8</f>
        <v>691861.17599999998</v>
      </c>
      <c r="F7" s="100"/>
      <c r="G7" s="22"/>
      <c r="H7" s="20"/>
      <c r="I7" s="30"/>
      <c r="J7" s="15"/>
    </row>
    <row r="8" spans="2:10" ht="18" x14ac:dyDescent="0.25">
      <c r="B8" s="5">
        <v>4</v>
      </c>
      <c r="C8" s="47" t="s">
        <v>332</v>
      </c>
      <c r="D8" s="47"/>
      <c r="E8" s="99">
        <f>网站优化!E10</f>
        <v>240684.88880000002</v>
      </c>
      <c r="F8" s="100"/>
      <c r="G8" s="22"/>
      <c r="H8" s="20"/>
      <c r="I8" s="30"/>
      <c r="J8" s="15"/>
    </row>
    <row r="9" spans="2:10" ht="18" x14ac:dyDescent="0.25">
      <c r="B9" s="5">
        <v>5</v>
      </c>
      <c r="C9" s="47" t="s">
        <v>480</v>
      </c>
      <c r="D9" s="47"/>
      <c r="E9" s="99">
        <f>咚咚肿瘤科合作!J42</f>
        <v>822118.99</v>
      </c>
      <c r="F9" s="100"/>
      <c r="G9" s="22"/>
      <c r="H9" s="20"/>
      <c r="I9" s="30"/>
      <c r="J9" s="15"/>
    </row>
    <row r="10" spans="2:10" ht="18" x14ac:dyDescent="0.25">
      <c r="B10" s="5">
        <v>6</v>
      </c>
      <c r="C10" s="47" t="s">
        <v>494</v>
      </c>
      <c r="D10" s="47"/>
      <c r="E10" s="99">
        <f>幻灯片撰写!J17</f>
        <v>256244.88</v>
      </c>
      <c r="F10" s="100"/>
      <c r="G10" s="22"/>
      <c r="H10" s="20"/>
      <c r="I10" s="30"/>
      <c r="J10" s="15"/>
    </row>
    <row r="11" spans="2:10" ht="18" x14ac:dyDescent="0.25">
      <c r="B11" s="5">
        <v>7</v>
      </c>
      <c r="C11" s="47" t="s">
        <v>481</v>
      </c>
      <c r="D11" s="47"/>
      <c r="E11" s="99">
        <f>患教平台!J57</f>
        <v>498177.41576499998</v>
      </c>
      <c r="F11" s="100"/>
      <c r="G11" s="22"/>
      <c r="H11" s="20"/>
      <c r="I11" s="30"/>
      <c r="J11" s="15"/>
    </row>
    <row r="12" spans="2:10" ht="18" x14ac:dyDescent="0.25">
      <c r="B12" s="6"/>
      <c r="C12" s="47" t="s">
        <v>0</v>
      </c>
      <c r="D12" s="47"/>
      <c r="E12" s="93">
        <f>E5+E6+E7+E8+E9+E10+E11</f>
        <v>3382241.7791650002</v>
      </c>
      <c r="F12" s="94"/>
      <c r="G12" s="20"/>
      <c r="H12" s="20"/>
      <c r="I12" s="30"/>
      <c r="J12" s="15"/>
    </row>
    <row r="13" spans="2:10" ht="18" x14ac:dyDescent="0.25">
      <c r="B13" s="90" t="s">
        <v>482</v>
      </c>
      <c r="C13" s="91"/>
      <c r="D13" s="92"/>
      <c r="E13" s="93">
        <v>3300000</v>
      </c>
      <c r="F13" s="94"/>
    </row>
    <row r="19" spans="2:12" s="26" customFormat="1" ht="33" customHeight="1" x14ac:dyDescent="0.15">
      <c r="B19"/>
      <c r="C19"/>
      <c r="D19"/>
      <c r="E19" s="29"/>
      <c r="F19" s="24"/>
      <c r="G19" s="24"/>
      <c r="H19" s="24"/>
      <c r="I19" s="33"/>
      <c r="J19" s="18"/>
      <c r="K19"/>
      <c r="L19"/>
    </row>
    <row r="20" spans="2:12" s="26" customFormat="1" x14ac:dyDescent="0.15">
      <c r="B20"/>
      <c r="C20"/>
      <c r="D20"/>
      <c r="E20" s="29"/>
      <c r="F20" s="24"/>
      <c r="G20" s="24"/>
      <c r="H20" s="24"/>
      <c r="I20" s="33"/>
      <c r="J20" s="18"/>
      <c r="K20"/>
      <c r="L20"/>
    </row>
    <row r="21" spans="2:12" s="26" customFormat="1" x14ac:dyDescent="0.15">
      <c r="B21"/>
      <c r="C21"/>
      <c r="D21"/>
      <c r="E21" s="29"/>
      <c r="F21" s="24"/>
      <c r="G21" s="24"/>
      <c r="H21" s="24"/>
      <c r="I21" s="33"/>
      <c r="J21" s="18"/>
      <c r="K21"/>
      <c r="L21"/>
    </row>
  </sheetData>
  <mergeCells count="13">
    <mergeCell ref="B13:D13"/>
    <mergeCell ref="E13:F13"/>
    <mergeCell ref="E12:F12"/>
    <mergeCell ref="B2:F2"/>
    <mergeCell ref="E3:F3"/>
    <mergeCell ref="E4:F4"/>
    <mergeCell ref="E5:F5"/>
    <mergeCell ref="E6:F6"/>
    <mergeCell ref="E7:F7"/>
    <mergeCell ref="E8:F8"/>
    <mergeCell ref="E9:F9"/>
    <mergeCell ref="E10:F10"/>
    <mergeCell ref="E11:F1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64"/>
  <sheetViews>
    <sheetView topLeftCell="A19" zoomScale="69" workbookViewId="0">
      <selection activeCell="J53" sqref="J53"/>
    </sheetView>
  </sheetViews>
  <sheetFormatPr baseColWidth="10" defaultColWidth="8.83203125" defaultRowHeight="15" x14ac:dyDescent="0.15"/>
  <cols>
    <col min="2" max="2" width="8.5" customWidth="1"/>
    <col min="3" max="3" width="30.83203125" customWidth="1"/>
    <col min="4" max="4" width="47.33203125" customWidth="1"/>
    <col min="5" max="5" width="16.33203125" style="29" customWidth="1"/>
    <col min="6" max="6" width="9.5" style="24" customWidth="1"/>
    <col min="7" max="7" width="4.83203125" style="24" bestFit="1" customWidth="1"/>
    <col min="8" max="8" width="15.6640625" style="24" bestFit="1" customWidth="1"/>
    <col min="9" max="9" width="10.83203125" style="33" customWidth="1"/>
    <col min="10" max="10" width="17.6640625" style="18" customWidth="1"/>
  </cols>
  <sheetData>
    <row r="2" spans="2:10" ht="23" x14ac:dyDescent="0.3">
      <c r="B2" s="95" t="s">
        <v>69</v>
      </c>
      <c r="C2" s="95"/>
      <c r="D2" s="95"/>
      <c r="E2" s="95"/>
      <c r="F2" s="95"/>
      <c r="G2" s="20"/>
      <c r="H2" s="20"/>
      <c r="I2" s="30"/>
      <c r="J2" s="15"/>
    </row>
    <row r="3" spans="2:10" ht="36" x14ac:dyDescent="0.25">
      <c r="B3" s="1"/>
      <c r="C3" s="2" t="s">
        <v>70</v>
      </c>
      <c r="D3" s="2"/>
      <c r="E3" s="117" t="s">
        <v>71</v>
      </c>
      <c r="F3" s="117"/>
      <c r="G3" s="20"/>
      <c r="H3" s="20"/>
      <c r="I3" s="30"/>
      <c r="J3" s="15"/>
    </row>
    <row r="4" spans="2:10" ht="18" x14ac:dyDescent="0.25">
      <c r="B4" s="3" t="s">
        <v>8</v>
      </c>
      <c r="C4" s="4" t="s">
        <v>2</v>
      </c>
      <c r="D4" s="4" t="s">
        <v>73</v>
      </c>
      <c r="E4" s="97" t="s">
        <v>3</v>
      </c>
      <c r="F4" s="98"/>
      <c r="G4" s="21"/>
      <c r="H4" s="20"/>
      <c r="I4" s="30"/>
      <c r="J4" s="15"/>
    </row>
    <row r="5" spans="2:10" ht="18" x14ac:dyDescent="0.25">
      <c r="B5" s="5">
        <v>1</v>
      </c>
      <c r="C5" s="47" t="str">
        <f>C12</f>
        <v>微信公众号功能开发和日常运营</v>
      </c>
      <c r="D5" s="47"/>
      <c r="E5" s="99">
        <f>J45</f>
        <v>371595</v>
      </c>
      <c r="F5" s="100"/>
      <c r="G5" s="22"/>
      <c r="H5" s="20"/>
      <c r="I5" s="30"/>
      <c r="J5" s="15"/>
    </row>
    <row r="6" spans="2:10" ht="18" x14ac:dyDescent="0.25">
      <c r="B6" s="5">
        <v>2</v>
      </c>
      <c r="C6" s="47" t="str">
        <f>C46</f>
        <v>研发制作及维护</v>
      </c>
      <c r="D6" s="47"/>
      <c r="E6" s="99">
        <f>J53</f>
        <v>95000</v>
      </c>
      <c r="F6" s="100"/>
      <c r="G6" s="20"/>
      <c r="H6" s="20"/>
      <c r="I6" s="30"/>
      <c r="J6" s="15"/>
    </row>
    <row r="7" spans="2:10" ht="18" x14ac:dyDescent="0.25">
      <c r="B7" s="5">
        <v>3</v>
      </c>
      <c r="C7" s="47" t="str">
        <f>C54</f>
        <v>税 Tax</v>
      </c>
      <c r="D7" s="47"/>
      <c r="E7" s="99">
        <f>J55</f>
        <v>31582.415764999998</v>
      </c>
      <c r="F7" s="100"/>
      <c r="G7" s="20"/>
      <c r="H7" s="20"/>
      <c r="I7" s="30"/>
      <c r="J7" s="15"/>
    </row>
    <row r="8" spans="2:10" ht="18" x14ac:dyDescent="0.25">
      <c r="B8" s="59"/>
      <c r="C8" s="47" t="s">
        <v>0</v>
      </c>
      <c r="D8" s="47"/>
      <c r="E8" s="118">
        <f>J57</f>
        <v>498177.41576499998</v>
      </c>
      <c r="F8" s="118"/>
      <c r="G8" s="20"/>
      <c r="H8" s="20"/>
      <c r="I8" s="30"/>
      <c r="J8" s="15"/>
    </row>
    <row r="9" spans="2:10" ht="18" x14ac:dyDescent="0.25">
      <c r="B9" s="60"/>
      <c r="C9" s="61"/>
      <c r="D9" s="61"/>
      <c r="E9" s="62"/>
      <c r="F9" s="62"/>
      <c r="G9" s="20"/>
      <c r="H9" s="20"/>
      <c r="I9" s="30"/>
      <c r="J9" s="15"/>
    </row>
    <row r="10" spans="2:10" ht="46" x14ac:dyDescent="0.3">
      <c r="B10" s="7"/>
      <c r="C10" s="8" t="s">
        <v>4</v>
      </c>
      <c r="D10" s="8"/>
      <c r="E10" s="28"/>
      <c r="F10" s="23"/>
      <c r="G10" s="23"/>
      <c r="H10" s="23"/>
      <c r="I10" s="31"/>
      <c r="J10" s="16"/>
    </row>
    <row r="11" spans="2:10" ht="18" x14ac:dyDescent="0.15">
      <c r="B11" s="9" t="s">
        <v>5</v>
      </c>
      <c r="C11" s="102" t="s">
        <v>77</v>
      </c>
      <c r="D11" s="103"/>
      <c r="E11" s="9" t="s">
        <v>6</v>
      </c>
      <c r="F11" s="9" t="s">
        <v>78</v>
      </c>
      <c r="G11" s="10" t="s">
        <v>79</v>
      </c>
      <c r="H11" s="11" t="s">
        <v>80</v>
      </c>
      <c r="I11" s="32" t="s">
        <v>81</v>
      </c>
      <c r="J11" s="17" t="s">
        <v>82</v>
      </c>
    </row>
    <row r="12" spans="2:10" ht="16" x14ac:dyDescent="0.15">
      <c r="B12" s="46">
        <v>1</v>
      </c>
      <c r="C12" s="39" t="s">
        <v>351</v>
      </c>
      <c r="D12" s="39"/>
      <c r="E12" s="40"/>
      <c r="F12" s="35"/>
      <c r="G12" s="36"/>
      <c r="H12" s="36"/>
      <c r="I12" s="37"/>
      <c r="J12" s="41"/>
    </row>
    <row r="13" spans="2:10" ht="16" x14ac:dyDescent="0.15">
      <c r="B13" s="25" t="s">
        <v>84</v>
      </c>
      <c r="C13" s="71" t="s">
        <v>352</v>
      </c>
      <c r="D13" s="14" t="s">
        <v>86</v>
      </c>
      <c r="E13" s="74" t="s">
        <v>412</v>
      </c>
      <c r="F13" s="27">
        <v>1</v>
      </c>
      <c r="G13" s="76">
        <v>12</v>
      </c>
      <c r="H13" s="13">
        <v>1</v>
      </c>
      <c r="I13" s="75">
        <v>1300</v>
      </c>
      <c r="J13" s="19">
        <f>F13*G13*H13*I13</f>
        <v>15600</v>
      </c>
    </row>
    <row r="14" spans="2:10" s="26" customFormat="1" ht="16" x14ac:dyDescent="0.15">
      <c r="B14" s="25" t="s">
        <v>20</v>
      </c>
      <c r="C14" s="72" t="s">
        <v>414</v>
      </c>
      <c r="D14" s="43"/>
      <c r="E14" s="74" t="s">
        <v>413</v>
      </c>
      <c r="F14" s="27">
        <v>1</v>
      </c>
      <c r="G14" s="77">
        <v>1</v>
      </c>
      <c r="H14" s="13">
        <v>1</v>
      </c>
      <c r="I14" s="75">
        <v>870</v>
      </c>
      <c r="J14" s="19">
        <f t="shared" ref="J14:J44" si="0">F14*G14*H14*I14</f>
        <v>870</v>
      </c>
    </row>
    <row r="15" spans="2:10" s="26" customFormat="1" ht="16" x14ac:dyDescent="0.15">
      <c r="B15" s="25" t="s">
        <v>379</v>
      </c>
      <c r="C15" s="72" t="s">
        <v>353</v>
      </c>
      <c r="D15" s="57"/>
      <c r="E15" s="74" t="s">
        <v>413</v>
      </c>
      <c r="F15" s="27">
        <v>1</v>
      </c>
      <c r="G15" s="77">
        <v>3</v>
      </c>
      <c r="H15" s="13">
        <v>1</v>
      </c>
      <c r="I15" s="75">
        <v>870</v>
      </c>
      <c r="J15" s="19">
        <f t="shared" si="0"/>
        <v>2610</v>
      </c>
    </row>
    <row r="16" spans="2:10" s="26" customFormat="1" ht="16" x14ac:dyDescent="0.15">
      <c r="B16" s="25" t="s">
        <v>380</v>
      </c>
      <c r="C16" s="72" t="s">
        <v>354</v>
      </c>
      <c r="D16" s="57"/>
      <c r="E16" s="74" t="s">
        <v>413</v>
      </c>
      <c r="F16" s="27">
        <v>1</v>
      </c>
      <c r="G16" s="77">
        <v>4</v>
      </c>
      <c r="H16" s="13">
        <v>1</v>
      </c>
      <c r="I16" s="75">
        <v>870</v>
      </c>
      <c r="J16" s="19">
        <f t="shared" si="0"/>
        <v>3480</v>
      </c>
    </row>
    <row r="17" spans="2:10" s="26" customFormat="1" ht="16" x14ac:dyDescent="0.15">
      <c r="B17" s="25" t="s">
        <v>381</v>
      </c>
      <c r="C17" s="72" t="s">
        <v>355</v>
      </c>
      <c r="D17" s="57"/>
      <c r="E17" s="74" t="s">
        <v>413</v>
      </c>
      <c r="F17" s="27">
        <v>1</v>
      </c>
      <c r="G17" s="77">
        <v>3</v>
      </c>
      <c r="H17" s="13">
        <v>1</v>
      </c>
      <c r="I17" s="75">
        <v>870</v>
      </c>
      <c r="J17" s="19">
        <f t="shared" si="0"/>
        <v>2610</v>
      </c>
    </row>
    <row r="18" spans="2:10" s="26" customFormat="1" ht="16" x14ac:dyDescent="0.15">
      <c r="B18" s="25" t="s">
        <v>382</v>
      </c>
      <c r="C18" s="72" t="s">
        <v>415</v>
      </c>
      <c r="D18" s="57"/>
      <c r="E18" s="74" t="s">
        <v>413</v>
      </c>
      <c r="F18" s="27">
        <v>1</v>
      </c>
      <c r="G18" s="77">
        <v>15</v>
      </c>
      <c r="H18" s="13">
        <v>1</v>
      </c>
      <c r="I18" s="75">
        <v>1200</v>
      </c>
      <c r="J18" s="19">
        <f t="shared" si="0"/>
        <v>18000</v>
      </c>
    </row>
    <row r="19" spans="2:10" s="26" customFormat="1" ht="16" x14ac:dyDescent="0.15">
      <c r="B19" s="25" t="s">
        <v>383</v>
      </c>
      <c r="C19" s="72" t="s">
        <v>356</v>
      </c>
      <c r="D19" s="57"/>
      <c r="E19" s="74" t="s">
        <v>413</v>
      </c>
      <c r="F19" s="27">
        <v>1</v>
      </c>
      <c r="G19" s="77">
        <v>5</v>
      </c>
      <c r="H19" s="13">
        <v>1</v>
      </c>
      <c r="I19" s="75">
        <v>1200</v>
      </c>
      <c r="J19" s="19">
        <f t="shared" si="0"/>
        <v>6000</v>
      </c>
    </row>
    <row r="20" spans="2:10" s="26" customFormat="1" ht="16" x14ac:dyDescent="0.15">
      <c r="B20" s="25" t="s">
        <v>384</v>
      </c>
      <c r="C20" s="72" t="s">
        <v>357</v>
      </c>
      <c r="D20" s="57"/>
      <c r="E20" s="74" t="s">
        <v>413</v>
      </c>
      <c r="F20" s="27">
        <v>1</v>
      </c>
      <c r="G20" s="77">
        <v>4</v>
      </c>
      <c r="H20" s="13">
        <v>1</v>
      </c>
      <c r="I20" s="75">
        <v>1200</v>
      </c>
      <c r="J20" s="19">
        <f t="shared" si="0"/>
        <v>4800</v>
      </c>
    </row>
    <row r="21" spans="2:10" s="26" customFormat="1" ht="16" x14ac:dyDescent="0.15">
      <c r="B21" s="25" t="s">
        <v>385</v>
      </c>
      <c r="C21" s="72" t="s">
        <v>416</v>
      </c>
      <c r="D21" s="57"/>
      <c r="E21" s="74" t="s">
        <v>413</v>
      </c>
      <c r="F21" s="27">
        <v>1</v>
      </c>
      <c r="G21" s="77">
        <v>4</v>
      </c>
      <c r="H21" s="13">
        <v>1</v>
      </c>
      <c r="I21" s="75">
        <v>870</v>
      </c>
      <c r="J21" s="19">
        <f t="shared" si="0"/>
        <v>3480</v>
      </c>
    </row>
    <row r="22" spans="2:10" s="26" customFormat="1" ht="32" x14ac:dyDescent="0.15">
      <c r="B22" s="25" t="s">
        <v>386</v>
      </c>
      <c r="C22" s="72" t="s">
        <v>358</v>
      </c>
      <c r="D22" s="57"/>
      <c r="E22" s="74" t="s">
        <v>413</v>
      </c>
      <c r="F22" s="27">
        <v>1</v>
      </c>
      <c r="G22" s="77">
        <v>5</v>
      </c>
      <c r="H22" s="13">
        <v>1</v>
      </c>
      <c r="I22" s="75">
        <v>1200</v>
      </c>
      <c r="J22" s="19">
        <f t="shared" si="0"/>
        <v>6000</v>
      </c>
    </row>
    <row r="23" spans="2:10" s="26" customFormat="1" ht="16" x14ac:dyDescent="0.15">
      <c r="B23" s="25" t="s">
        <v>387</v>
      </c>
      <c r="C23" s="72" t="s">
        <v>359</v>
      </c>
      <c r="D23" s="57"/>
      <c r="E23" s="74" t="s">
        <v>413</v>
      </c>
      <c r="F23" s="27">
        <v>1</v>
      </c>
      <c r="G23" s="77">
        <v>5</v>
      </c>
      <c r="H23" s="13">
        <v>1</v>
      </c>
      <c r="I23" s="75">
        <v>1200</v>
      </c>
      <c r="J23" s="19">
        <f t="shared" si="0"/>
        <v>6000</v>
      </c>
    </row>
    <row r="24" spans="2:10" s="26" customFormat="1" ht="16" x14ac:dyDescent="0.15">
      <c r="B24" s="25" t="s">
        <v>388</v>
      </c>
      <c r="C24" s="72" t="s">
        <v>360</v>
      </c>
      <c r="D24" s="57"/>
      <c r="E24" s="74" t="s">
        <v>413</v>
      </c>
      <c r="F24" s="27">
        <v>1</v>
      </c>
      <c r="G24" s="77">
        <v>4</v>
      </c>
      <c r="H24" s="13">
        <v>1</v>
      </c>
      <c r="I24" s="75">
        <v>1200</v>
      </c>
      <c r="J24" s="19">
        <f t="shared" si="0"/>
        <v>4800</v>
      </c>
    </row>
    <row r="25" spans="2:10" s="26" customFormat="1" ht="16" x14ac:dyDescent="0.15">
      <c r="B25" s="25" t="s">
        <v>389</v>
      </c>
      <c r="C25" s="72" t="s">
        <v>361</v>
      </c>
      <c r="D25" s="57"/>
      <c r="E25" s="74" t="s">
        <v>413</v>
      </c>
      <c r="F25" s="27">
        <v>1</v>
      </c>
      <c r="G25" s="77">
        <v>5</v>
      </c>
      <c r="H25" s="13">
        <v>1</v>
      </c>
      <c r="I25" s="75">
        <v>870</v>
      </c>
      <c r="J25" s="19">
        <f t="shared" si="0"/>
        <v>4350</v>
      </c>
    </row>
    <row r="26" spans="2:10" s="26" customFormat="1" ht="16" x14ac:dyDescent="0.15">
      <c r="B26" s="25" t="s">
        <v>390</v>
      </c>
      <c r="C26" s="72" t="s">
        <v>362</v>
      </c>
      <c r="D26" s="57"/>
      <c r="E26" s="74" t="s">
        <v>413</v>
      </c>
      <c r="F26" s="27">
        <v>1</v>
      </c>
      <c r="G26" s="77">
        <v>3.5</v>
      </c>
      <c r="H26" s="13">
        <v>1</v>
      </c>
      <c r="I26" s="75">
        <v>870</v>
      </c>
      <c r="J26" s="19">
        <f t="shared" si="0"/>
        <v>3045</v>
      </c>
    </row>
    <row r="27" spans="2:10" s="26" customFormat="1" ht="32" x14ac:dyDescent="0.15">
      <c r="B27" s="25" t="s">
        <v>391</v>
      </c>
      <c r="C27" s="72" t="s">
        <v>363</v>
      </c>
      <c r="D27" s="57"/>
      <c r="E27" s="74" t="s">
        <v>413</v>
      </c>
      <c r="F27" s="27">
        <v>1</v>
      </c>
      <c r="G27" s="77">
        <v>4</v>
      </c>
      <c r="H27" s="13">
        <v>1</v>
      </c>
      <c r="I27" s="75">
        <v>870</v>
      </c>
      <c r="J27" s="19">
        <f t="shared" si="0"/>
        <v>3480</v>
      </c>
    </row>
    <row r="28" spans="2:10" s="26" customFormat="1" ht="16" x14ac:dyDescent="0.15">
      <c r="B28" s="25" t="s">
        <v>392</v>
      </c>
      <c r="C28" s="72" t="s">
        <v>364</v>
      </c>
      <c r="D28" s="57"/>
      <c r="E28" s="74" t="s">
        <v>413</v>
      </c>
      <c r="F28" s="27">
        <v>1</v>
      </c>
      <c r="G28" s="77">
        <v>3</v>
      </c>
      <c r="H28" s="13">
        <v>1</v>
      </c>
      <c r="I28" s="75">
        <v>870</v>
      </c>
      <c r="J28" s="19">
        <f t="shared" si="0"/>
        <v>2610</v>
      </c>
    </row>
    <row r="29" spans="2:10" s="26" customFormat="1" ht="16" x14ac:dyDescent="0.15">
      <c r="B29" s="25" t="s">
        <v>393</v>
      </c>
      <c r="C29" s="72" t="s">
        <v>365</v>
      </c>
      <c r="D29" s="57"/>
      <c r="E29" s="74" t="s">
        <v>413</v>
      </c>
      <c r="F29" s="27">
        <v>1</v>
      </c>
      <c r="G29" s="77">
        <v>4</v>
      </c>
      <c r="H29" s="13">
        <v>1</v>
      </c>
      <c r="I29" s="75">
        <v>870</v>
      </c>
      <c r="J29" s="19">
        <f t="shared" si="0"/>
        <v>3480</v>
      </c>
    </row>
    <row r="30" spans="2:10" s="26" customFormat="1" ht="16" x14ac:dyDescent="0.15">
      <c r="B30" s="25" t="s">
        <v>394</v>
      </c>
      <c r="C30" s="72" t="s">
        <v>417</v>
      </c>
      <c r="D30" s="57"/>
      <c r="E30" s="74" t="s">
        <v>413</v>
      </c>
      <c r="F30" s="27">
        <v>1</v>
      </c>
      <c r="G30" s="77">
        <v>15</v>
      </c>
      <c r="H30" s="13">
        <v>1</v>
      </c>
      <c r="I30" s="75">
        <v>870</v>
      </c>
      <c r="J30" s="19">
        <f t="shared" si="0"/>
        <v>13050</v>
      </c>
    </row>
    <row r="31" spans="2:10" s="26" customFormat="1" ht="16" x14ac:dyDescent="0.15">
      <c r="B31" s="25" t="s">
        <v>395</v>
      </c>
      <c r="C31" s="71" t="s">
        <v>418</v>
      </c>
      <c r="D31" s="57"/>
      <c r="E31" s="74" t="s">
        <v>413</v>
      </c>
      <c r="F31" s="27">
        <v>1</v>
      </c>
      <c r="G31" s="77">
        <v>5</v>
      </c>
      <c r="H31" s="13">
        <v>1</v>
      </c>
      <c r="I31" s="75">
        <v>870</v>
      </c>
      <c r="J31" s="19">
        <f t="shared" si="0"/>
        <v>4350</v>
      </c>
    </row>
    <row r="32" spans="2:10" s="26" customFormat="1" ht="16" x14ac:dyDescent="0.15">
      <c r="B32" s="25" t="s">
        <v>396</v>
      </c>
      <c r="C32" s="71" t="s">
        <v>366</v>
      </c>
      <c r="D32" s="57"/>
      <c r="E32" s="74" t="s">
        <v>413</v>
      </c>
      <c r="F32" s="27">
        <v>1</v>
      </c>
      <c r="G32" s="77">
        <v>5</v>
      </c>
      <c r="H32" s="13">
        <v>1</v>
      </c>
      <c r="I32" s="75">
        <v>870</v>
      </c>
      <c r="J32" s="19">
        <f t="shared" si="0"/>
        <v>4350</v>
      </c>
    </row>
    <row r="33" spans="2:10" s="26" customFormat="1" ht="32" x14ac:dyDescent="0.15">
      <c r="B33" s="25" t="s">
        <v>397</v>
      </c>
      <c r="C33" s="72" t="s">
        <v>367</v>
      </c>
      <c r="D33" s="57"/>
      <c r="E33" s="74" t="s">
        <v>413</v>
      </c>
      <c r="F33" s="27">
        <v>1</v>
      </c>
      <c r="G33" s="77">
        <v>8</v>
      </c>
      <c r="H33" s="13">
        <v>1</v>
      </c>
      <c r="I33" s="75">
        <v>870</v>
      </c>
      <c r="J33" s="19">
        <f t="shared" si="0"/>
        <v>6960</v>
      </c>
    </row>
    <row r="34" spans="2:10" s="26" customFormat="1" ht="16" x14ac:dyDescent="0.15">
      <c r="B34" s="25" t="s">
        <v>398</v>
      </c>
      <c r="C34" s="72" t="s">
        <v>368</v>
      </c>
      <c r="D34" s="57"/>
      <c r="E34" s="74" t="s">
        <v>413</v>
      </c>
      <c r="F34" s="27">
        <v>1</v>
      </c>
      <c r="G34" s="77">
        <v>2</v>
      </c>
      <c r="H34" s="13">
        <v>1</v>
      </c>
      <c r="I34" s="75">
        <v>870</v>
      </c>
      <c r="J34" s="19">
        <f t="shared" si="0"/>
        <v>1740</v>
      </c>
    </row>
    <row r="35" spans="2:10" s="26" customFormat="1" ht="16" x14ac:dyDescent="0.15">
      <c r="B35" s="25" t="s">
        <v>399</v>
      </c>
      <c r="C35" s="71" t="s">
        <v>369</v>
      </c>
      <c r="D35" s="57"/>
      <c r="E35" s="74" t="s">
        <v>413</v>
      </c>
      <c r="F35" s="27">
        <v>1</v>
      </c>
      <c r="G35" s="77">
        <v>8</v>
      </c>
      <c r="H35" s="13">
        <v>1</v>
      </c>
      <c r="I35" s="75">
        <v>870</v>
      </c>
      <c r="J35" s="19">
        <f t="shared" si="0"/>
        <v>6960</v>
      </c>
    </row>
    <row r="36" spans="2:10" s="26" customFormat="1" ht="16" x14ac:dyDescent="0.15">
      <c r="B36" s="25" t="s">
        <v>400</v>
      </c>
      <c r="C36" s="71" t="s">
        <v>370</v>
      </c>
      <c r="D36" s="57"/>
      <c r="E36" s="74" t="s">
        <v>413</v>
      </c>
      <c r="F36" s="27">
        <v>1</v>
      </c>
      <c r="G36" s="77">
        <v>7</v>
      </c>
      <c r="H36" s="13">
        <v>1</v>
      </c>
      <c r="I36" s="75">
        <v>870</v>
      </c>
      <c r="J36" s="19">
        <f t="shared" si="0"/>
        <v>6090</v>
      </c>
    </row>
    <row r="37" spans="2:10" s="26" customFormat="1" ht="16" x14ac:dyDescent="0.15">
      <c r="B37" s="25" t="s">
        <v>401</v>
      </c>
      <c r="C37" s="71" t="s">
        <v>371</v>
      </c>
      <c r="D37" s="57"/>
      <c r="E37" s="74" t="s">
        <v>413</v>
      </c>
      <c r="F37" s="27">
        <v>1</v>
      </c>
      <c r="G37" s="77">
        <v>42</v>
      </c>
      <c r="H37" s="13">
        <v>1</v>
      </c>
      <c r="I37" s="75">
        <v>870</v>
      </c>
      <c r="J37" s="19">
        <f t="shared" si="0"/>
        <v>36540</v>
      </c>
    </row>
    <row r="38" spans="2:10" s="26" customFormat="1" ht="16" x14ac:dyDescent="0.15">
      <c r="B38" s="25" t="s">
        <v>402</v>
      </c>
      <c r="C38" s="71" t="s">
        <v>372</v>
      </c>
      <c r="D38" s="57"/>
      <c r="E38" s="74" t="s">
        <v>413</v>
      </c>
      <c r="F38" s="27">
        <v>1</v>
      </c>
      <c r="G38" s="77">
        <v>22</v>
      </c>
      <c r="H38" s="13">
        <v>1</v>
      </c>
      <c r="I38" s="75">
        <v>870</v>
      </c>
      <c r="J38" s="19">
        <f t="shared" si="0"/>
        <v>19140</v>
      </c>
    </row>
    <row r="39" spans="2:10" s="26" customFormat="1" ht="16" x14ac:dyDescent="0.15">
      <c r="B39" s="25" t="s">
        <v>403</v>
      </c>
      <c r="C39" s="71" t="s">
        <v>373</v>
      </c>
      <c r="D39" s="57"/>
      <c r="E39" s="74" t="s">
        <v>413</v>
      </c>
      <c r="F39" s="27">
        <v>1</v>
      </c>
      <c r="G39" s="77">
        <v>5</v>
      </c>
      <c r="H39" s="13">
        <v>1</v>
      </c>
      <c r="I39" s="75">
        <v>1200</v>
      </c>
      <c r="J39" s="19">
        <f t="shared" si="0"/>
        <v>6000</v>
      </c>
    </row>
    <row r="40" spans="2:10" s="26" customFormat="1" ht="16" x14ac:dyDescent="0.15">
      <c r="B40" s="25" t="s">
        <v>404</v>
      </c>
      <c r="C40" s="71" t="s">
        <v>374</v>
      </c>
      <c r="D40" s="57"/>
      <c r="E40" s="74" t="s">
        <v>409</v>
      </c>
      <c r="F40" s="27">
        <v>1</v>
      </c>
      <c r="G40" s="77">
        <v>32</v>
      </c>
      <c r="H40" s="13">
        <v>1</v>
      </c>
      <c r="I40" s="75">
        <v>300</v>
      </c>
      <c r="J40" s="19">
        <f t="shared" si="0"/>
        <v>9600</v>
      </c>
    </row>
    <row r="41" spans="2:10" s="26" customFormat="1" ht="16" x14ac:dyDescent="0.15">
      <c r="B41" s="25" t="s">
        <v>405</v>
      </c>
      <c r="C41" s="73" t="s">
        <v>375</v>
      </c>
      <c r="D41" s="57"/>
      <c r="E41" s="74" t="s">
        <v>410</v>
      </c>
      <c r="F41" s="27">
        <v>1</v>
      </c>
      <c r="G41" s="77">
        <v>32</v>
      </c>
      <c r="H41" s="13">
        <v>1</v>
      </c>
      <c r="I41" s="75">
        <v>2300</v>
      </c>
      <c r="J41" s="19">
        <f t="shared" si="0"/>
        <v>73600</v>
      </c>
    </row>
    <row r="42" spans="2:10" s="26" customFormat="1" ht="16" x14ac:dyDescent="0.15">
      <c r="B42" s="25" t="s">
        <v>406</v>
      </c>
      <c r="C42" s="73" t="s">
        <v>376</v>
      </c>
      <c r="D42" s="57"/>
      <c r="E42" s="74" t="s">
        <v>410</v>
      </c>
      <c r="F42" s="27">
        <v>1</v>
      </c>
      <c r="G42" s="77">
        <v>32</v>
      </c>
      <c r="H42" s="13">
        <v>1</v>
      </c>
      <c r="I42" s="75">
        <v>2300</v>
      </c>
      <c r="J42" s="19">
        <f t="shared" si="0"/>
        <v>73600</v>
      </c>
    </row>
    <row r="43" spans="2:10" s="26" customFormat="1" ht="16" x14ac:dyDescent="0.15">
      <c r="B43" s="25" t="s">
        <v>407</v>
      </c>
      <c r="C43" s="71" t="s">
        <v>377</v>
      </c>
      <c r="D43" s="57"/>
      <c r="E43" s="74" t="s">
        <v>411</v>
      </c>
      <c r="F43" s="27">
        <v>1</v>
      </c>
      <c r="G43" s="77">
        <v>8</v>
      </c>
      <c r="H43" s="13">
        <v>1</v>
      </c>
      <c r="I43" s="75">
        <v>1200</v>
      </c>
      <c r="J43" s="19">
        <f t="shared" si="0"/>
        <v>9600</v>
      </c>
    </row>
    <row r="44" spans="2:10" s="26" customFormat="1" ht="16" x14ac:dyDescent="0.15">
      <c r="B44" s="25" t="s">
        <v>408</v>
      </c>
      <c r="C44" s="71" t="s">
        <v>378</v>
      </c>
      <c r="D44" s="57"/>
      <c r="E44" s="74" t="s">
        <v>411</v>
      </c>
      <c r="F44" s="27">
        <v>1</v>
      </c>
      <c r="G44" s="77">
        <v>8</v>
      </c>
      <c r="H44" s="13">
        <v>1</v>
      </c>
      <c r="I44" s="75">
        <v>1100</v>
      </c>
      <c r="J44" s="19">
        <f t="shared" si="0"/>
        <v>8800</v>
      </c>
    </row>
    <row r="45" spans="2:10" ht="18" x14ac:dyDescent="0.25">
      <c r="B45" s="104" t="s">
        <v>13</v>
      </c>
      <c r="C45" s="105"/>
      <c r="D45" s="105"/>
      <c r="E45" s="105"/>
      <c r="F45" s="105"/>
      <c r="G45" s="105"/>
      <c r="H45" s="105"/>
      <c r="I45" s="106"/>
      <c r="J45" s="42">
        <f>SUM(J13:J44)</f>
        <v>371595</v>
      </c>
    </row>
    <row r="46" spans="2:10" ht="16" x14ac:dyDescent="0.15">
      <c r="B46" s="34">
        <v>2</v>
      </c>
      <c r="C46" s="39" t="s">
        <v>337</v>
      </c>
      <c r="D46" s="39"/>
      <c r="E46" s="40"/>
      <c r="F46" s="35"/>
      <c r="G46" s="36"/>
      <c r="H46" s="36"/>
      <c r="I46" s="37"/>
      <c r="J46" s="41"/>
    </row>
    <row r="47" spans="2:10" ht="16" x14ac:dyDescent="0.15">
      <c r="B47" s="51" t="s">
        <v>92</v>
      </c>
      <c r="C47" s="43" t="s">
        <v>333</v>
      </c>
      <c r="D47" s="14" t="s">
        <v>334</v>
      </c>
      <c r="E47" s="50" t="s">
        <v>95</v>
      </c>
      <c r="F47" s="50">
        <v>1</v>
      </c>
      <c r="G47" s="50">
        <v>1</v>
      </c>
      <c r="H47" s="52">
        <v>1</v>
      </c>
      <c r="I47" s="53">
        <v>10000</v>
      </c>
      <c r="J47" s="53">
        <f t="shared" ref="J47:J52" si="1">F47*G47*H47*I47</f>
        <v>10000</v>
      </c>
    </row>
    <row r="48" spans="2:10" ht="32" x14ac:dyDescent="0.15">
      <c r="B48" s="51" t="s">
        <v>423</v>
      </c>
      <c r="C48" s="43" t="s">
        <v>335</v>
      </c>
      <c r="D48" s="43" t="s">
        <v>339</v>
      </c>
      <c r="E48" s="50" t="s">
        <v>95</v>
      </c>
      <c r="F48" s="50">
        <v>1</v>
      </c>
      <c r="G48" s="50">
        <v>9</v>
      </c>
      <c r="H48" s="52">
        <v>1</v>
      </c>
      <c r="I48" s="53">
        <v>5000</v>
      </c>
      <c r="J48" s="53">
        <f t="shared" si="1"/>
        <v>45000</v>
      </c>
    </row>
    <row r="49" spans="2:12" ht="16" x14ac:dyDescent="0.15">
      <c r="B49" s="51" t="s">
        <v>420</v>
      </c>
      <c r="C49" s="43" t="s">
        <v>340</v>
      </c>
      <c r="D49" s="43" t="s">
        <v>336</v>
      </c>
      <c r="E49" s="50" t="s">
        <v>30</v>
      </c>
      <c r="F49" s="50">
        <v>1</v>
      </c>
      <c r="G49" s="50">
        <v>1</v>
      </c>
      <c r="H49" s="52">
        <v>1</v>
      </c>
      <c r="I49" s="53">
        <v>5000</v>
      </c>
      <c r="J49" s="53">
        <f t="shared" si="1"/>
        <v>5000</v>
      </c>
    </row>
    <row r="50" spans="2:12" ht="16" x14ac:dyDescent="0.15">
      <c r="B50" s="51" t="s">
        <v>43</v>
      </c>
      <c r="C50" s="43" t="s">
        <v>341</v>
      </c>
      <c r="D50" s="43" t="s">
        <v>342</v>
      </c>
      <c r="E50" s="50" t="s">
        <v>30</v>
      </c>
      <c r="F50" s="50">
        <v>1</v>
      </c>
      <c r="G50" s="50">
        <v>1</v>
      </c>
      <c r="H50" s="52">
        <v>1</v>
      </c>
      <c r="I50" s="53">
        <v>5000</v>
      </c>
      <c r="J50" s="53">
        <f t="shared" si="1"/>
        <v>5000</v>
      </c>
    </row>
    <row r="51" spans="2:12" ht="16" x14ac:dyDescent="0.15">
      <c r="B51" s="51" t="s">
        <v>421</v>
      </c>
      <c r="C51" s="43" t="s">
        <v>343</v>
      </c>
      <c r="D51" s="43" t="s">
        <v>350</v>
      </c>
      <c r="E51" s="50" t="s">
        <v>30</v>
      </c>
      <c r="F51" s="50">
        <v>1</v>
      </c>
      <c r="G51" s="50">
        <v>1</v>
      </c>
      <c r="H51" s="52">
        <v>1</v>
      </c>
      <c r="I51" s="53">
        <v>10000</v>
      </c>
      <c r="J51" s="53">
        <f t="shared" si="1"/>
        <v>10000</v>
      </c>
    </row>
    <row r="52" spans="2:12" ht="16" x14ac:dyDescent="0.15">
      <c r="B52" s="51" t="s">
        <v>422</v>
      </c>
      <c r="C52" s="43" t="s">
        <v>344</v>
      </c>
      <c r="D52" s="43" t="s">
        <v>345</v>
      </c>
      <c r="E52" s="50" t="s">
        <v>349</v>
      </c>
      <c r="F52" s="50">
        <v>1</v>
      </c>
      <c r="G52" s="50">
        <v>1</v>
      </c>
      <c r="H52" s="52">
        <v>1</v>
      </c>
      <c r="I52" s="53">
        <v>20000</v>
      </c>
      <c r="J52" s="53">
        <f t="shared" si="1"/>
        <v>20000</v>
      </c>
    </row>
    <row r="53" spans="2:12" ht="18" customHeight="1" x14ac:dyDescent="0.25">
      <c r="B53" s="107" t="s">
        <v>99</v>
      </c>
      <c r="C53" s="108"/>
      <c r="D53" s="108"/>
      <c r="E53" s="108"/>
      <c r="F53" s="108"/>
      <c r="G53" s="108"/>
      <c r="H53" s="108"/>
      <c r="I53" s="109"/>
      <c r="J53" s="54">
        <f>SUM(J47:J52)</f>
        <v>95000</v>
      </c>
    </row>
    <row r="54" spans="2:12" ht="18" customHeight="1" x14ac:dyDescent="0.15">
      <c r="B54" s="34">
        <v>3</v>
      </c>
      <c r="C54" s="38" t="s">
        <v>15</v>
      </c>
      <c r="D54" s="49">
        <v>6.7686999999999997E-2</v>
      </c>
      <c r="E54" s="110"/>
      <c r="F54" s="111"/>
      <c r="G54" s="111"/>
      <c r="H54" s="111"/>
      <c r="I54" s="111"/>
      <c r="J54" s="112"/>
      <c r="K54" s="26"/>
      <c r="L54" s="26"/>
    </row>
    <row r="55" spans="2:12" ht="18" customHeight="1" x14ac:dyDescent="0.25">
      <c r="B55" s="113" t="s">
        <v>99</v>
      </c>
      <c r="C55" s="113"/>
      <c r="D55" s="113"/>
      <c r="E55" s="113"/>
      <c r="F55" s="113"/>
      <c r="G55" s="113"/>
      <c r="H55" s="113"/>
      <c r="I55" s="113"/>
      <c r="J55" s="42">
        <f>(J45+J53)*D54</f>
        <v>31582.415764999998</v>
      </c>
      <c r="K55" s="26"/>
      <c r="L55" s="26"/>
    </row>
    <row r="56" spans="2:12" ht="18" customHeight="1" x14ac:dyDescent="0.15">
      <c r="B56" s="114"/>
      <c r="C56" s="115"/>
      <c r="D56" s="115"/>
      <c r="E56" s="115"/>
      <c r="F56" s="115"/>
      <c r="G56" s="115"/>
      <c r="H56" s="115"/>
      <c r="I56" s="115"/>
      <c r="J56" s="116"/>
      <c r="K56" s="26"/>
      <c r="L56" s="26"/>
    </row>
    <row r="57" spans="2:12" ht="18" customHeight="1" x14ac:dyDescent="0.25">
      <c r="B57" s="101" t="s">
        <v>14</v>
      </c>
      <c r="C57" s="101"/>
      <c r="D57" s="101"/>
      <c r="E57" s="101"/>
      <c r="F57" s="101"/>
      <c r="G57" s="101"/>
      <c r="H57" s="101"/>
      <c r="I57" s="101"/>
      <c r="J57" s="63">
        <f>J45+J55+J53</f>
        <v>498177.41576499998</v>
      </c>
    </row>
    <row r="62" spans="2:12" s="26" customFormat="1" ht="18" customHeight="1" x14ac:dyDescent="0.15">
      <c r="B62"/>
      <c r="C62"/>
      <c r="D62"/>
      <c r="E62" s="29"/>
      <c r="F62" s="24"/>
      <c r="G62" s="24"/>
      <c r="H62" s="24"/>
      <c r="I62" s="33"/>
      <c r="J62" s="18"/>
      <c r="K62"/>
      <c r="L62"/>
    </row>
    <row r="63" spans="2:12" s="26" customFormat="1" ht="18" customHeight="1" x14ac:dyDescent="0.15">
      <c r="B63"/>
      <c r="C63"/>
      <c r="D63"/>
      <c r="E63" s="29"/>
      <c r="F63" s="24"/>
      <c r="G63" s="24"/>
      <c r="H63" s="24"/>
      <c r="I63" s="33"/>
      <c r="J63" s="18"/>
      <c r="K63"/>
      <c r="L63"/>
    </row>
    <row r="64" spans="2:12" s="26" customFormat="1" ht="18" customHeight="1" x14ac:dyDescent="0.15">
      <c r="B64"/>
      <c r="C64"/>
      <c r="D64"/>
      <c r="E64" s="29"/>
      <c r="F64" s="24"/>
      <c r="G64" s="24"/>
      <c r="H64" s="24"/>
      <c r="I64" s="33"/>
      <c r="J64" s="18"/>
      <c r="K64"/>
      <c r="L64"/>
    </row>
  </sheetData>
  <mergeCells count="14">
    <mergeCell ref="B53:I53"/>
    <mergeCell ref="E54:J54"/>
    <mergeCell ref="B55:I55"/>
    <mergeCell ref="B56:J56"/>
    <mergeCell ref="B57:I57"/>
    <mergeCell ref="E8:F8"/>
    <mergeCell ref="C11:D11"/>
    <mergeCell ref="B45:I45"/>
    <mergeCell ref="B2:F2"/>
    <mergeCell ref="E3:F3"/>
    <mergeCell ref="E4:F4"/>
    <mergeCell ref="E5:F5"/>
    <mergeCell ref="E6:F6"/>
    <mergeCell ref="E7:F7"/>
  </mergeCells>
  <phoneticPr fontId="1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45"/>
  <sheetViews>
    <sheetView showGridLines="0" zoomScale="92" zoomScaleNormal="90" workbookViewId="0">
      <pane ySplit="1" topLeftCell="A12" activePane="bottomLeft" state="frozen"/>
      <selection pane="bottomLeft" activeCell="G18" sqref="G18"/>
    </sheetView>
  </sheetViews>
  <sheetFormatPr baseColWidth="10" defaultColWidth="8.83203125" defaultRowHeight="15" x14ac:dyDescent="0.15"/>
  <cols>
    <col min="2" max="2" width="8.5" customWidth="1"/>
    <col min="3" max="3" width="30.83203125" customWidth="1"/>
    <col min="4" max="4" width="47.33203125" customWidth="1"/>
    <col min="5" max="5" width="13.1640625" style="29" customWidth="1"/>
    <col min="6" max="6" width="11" style="24" customWidth="1"/>
    <col min="7" max="8" width="8.33203125" style="24" customWidth="1"/>
    <col min="9" max="9" width="10.83203125" style="33" customWidth="1"/>
    <col min="10" max="10" width="17.6640625" style="18" customWidth="1"/>
    <col min="16" max="16" width="11.33203125" bestFit="1" customWidth="1"/>
  </cols>
  <sheetData>
    <row r="2" spans="2:10" ht="23" x14ac:dyDescent="0.3">
      <c r="B2" s="95" t="s">
        <v>36</v>
      </c>
      <c r="C2" s="95"/>
      <c r="D2" s="95"/>
      <c r="E2" s="95"/>
      <c r="F2" s="95"/>
      <c r="G2" s="20"/>
      <c r="H2" s="20"/>
      <c r="I2" s="30"/>
      <c r="J2" s="15"/>
    </row>
    <row r="3" spans="2:10" ht="36" x14ac:dyDescent="0.25">
      <c r="B3" s="1"/>
      <c r="C3" s="2" t="s">
        <v>1</v>
      </c>
      <c r="D3" s="2"/>
      <c r="E3" s="96" t="s">
        <v>19</v>
      </c>
      <c r="F3" s="96"/>
      <c r="G3" s="20"/>
      <c r="H3" s="20"/>
      <c r="I3" s="30"/>
      <c r="J3" s="15"/>
    </row>
    <row r="4" spans="2:10" ht="18" x14ac:dyDescent="0.25">
      <c r="B4" s="3" t="s">
        <v>8</v>
      </c>
      <c r="C4" s="4" t="s">
        <v>2</v>
      </c>
      <c r="D4" s="4" t="s">
        <v>23</v>
      </c>
      <c r="E4" s="97" t="s">
        <v>3</v>
      </c>
      <c r="F4" s="98"/>
      <c r="G4" s="21"/>
      <c r="H4" s="20"/>
      <c r="I4" s="30"/>
      <c r="J4" s="15"/>
    </row>
    <row r="5" spans="2:10" ht="18" x14ac:dyDescent="0.25">
      <c r="B5" s="5">
        <v>1</v>
      </c>
      <c r="C5" s="47" t="s">
        <v>34</v>
      </c>
      <c r="D5" s="47"/>
      <c r="E5" s="99">
        <f>J15</f>
        <v>19200</v>
      </c>
      <c r="F5" s="100"/>
      <c r="G5" s="22"/>
      <c r="H5" s="20"/>
      <c r="I5" s="30"/>
      <c r="J5" s="15"/>
    </row>
    <row r="6" spans="2:10" ht="18" x14ac:dyDescent="0.25">
      <c r="B6" s="5">
        <v>2</v>
      </c>
      <c r="C6" s="47" t="s">
        <v>46</v>
      </c>
      <c r="D6" s="47"/>
      <c r="E6" s="99">
        <f>J19</f>
        <v>38400</v>
      </c>
      <c r="F6" s="100"/>
      <c r="G6" s="22"/>
      <c r="H6" s="20"/>
      <c r="I6" s="30"/>
      <c r="J6" s="15"/>
    </row>
    <row r="7" spans="2:10" ht="18" x14ac:dyDescent="0.25">
      <c r="B7" s="5">
        <v>3</v>
      </c>
      <c r="C7" s="47" t="s">
        <v>47</v>
      </c>
      <c r="D7" s="47"/>
      <c r="E7" s="99">
        <f>J27</f>
        <v>149200</v>
      </c>
      <c r="F7" s="100"/>
      <c r="G7" s="20"/>
      <c r="H7" s="20"/>
      <c r="I7" s="30"/>
      <c r="J7" s="15"/>
    </row>
    <row r="8" spans="2:10" ht="18" x14ac:dyDescent="0.25">
      <c r="B8" s="5">
        <v>4</v>
      </c>
      <c r="C8" s="47" t="s">
        <v>48</v>
      </c>
      <c r="D8" s="47"/>
      <c r="E8" s="99">
        <f>J32</f>
        <v>22000</v>
      </c>
      <c r="F8" s="100"/>
      <c r="G8" s="20"/>
      <c r="H8" s="20"/>
      <c r="I8" s="30"/>
      <c r="J8" s="15"/>
    </row>
    <row r="9" spans="2:10" ht="18" x14ac:dyDescent="0.25">
      <c r="B9" s="5">
        <v>5</v>
      </c>
      <c r="C9" s="48" t="str">
        <f>C33</f>
        <v>税 Tax</v>
      </c>
      <c r="D9" s="48"/>
      <c r="E9" s="99">
        <f>J34</f>
        <v>15486.785599999999</v>
      </c>
      <c r="F9" s="100"/>
      <c r="G9" s="20"/>
      <c r="H9" s="20"/>
      <c r="I9" s="30"/>
      <c r="J9" s="15"/>
    </row>
    <row r="10" spans="2:10" ht="18" x14ac:dyDescent="0.25">
      <c r="B10" s="6"/>
      <c r="C10" s="47" t="s">
        <v>0</v>
      </c>
      <c r="D10" s="47"/>
      <c r="E10" s="93">
        <f>J36</f>
        <v>244286.7856</v>
      </c>
      <c r="F10" s="94"/>
      <c r="G10" s="20"/>
      <c r="H10" s="20"/>
      <c r="I10" s="30"/>
      <c r="J10" s="15"/>
    </row>
    <row r="11" spans="2:10" ht="46" x14ac:dyDescent="0.3">
      <c r="B11" s="7"/>
      <c r="C11" s="8" t="s">
        <v>4</v>
      </c>
      <c r="D11" s="8"/>
      <c r="E11" s="28"/>
      <c r="F11" s="23"/>
      <c r="G11" s="23"/>
      <c r="H11" s="23"/>
      <c r="I11" s="31"/>
      <c r="J11" s="16"/>
    </row>
    <row r="12" spans="2:10" ht="54" x14ac:dyDescent="0.15">
      <c r="B12" s="9" t="s">
        <v>5</v>
      </c>
      <c r="C12" s="102" t="s">
        <v>9</v>
      </c>
      <c r="D12" s="103"/>
      <c r="E12" s="9" t="s">
        <v>6</v>
      </c>
      <c r="F12" s="9" t="s">
        <v>40</v>
      </c>
      <c r="G12" s="10" t="s">
        <v>41</v>
      </c>
      <c r="H12" s="11" t="s">
        <v>42</v>
      </c>
      <c r="I12" s="32" t="s">
        <v>11</v>
      </c>
      <c r="J12" s="17" t="s">
        <v>12</v>
      </c>
    </row>
    <row r="13" spans="2:10" ht="16" x14ac:dyDescent="0.15">
      <c r="B13" s="46">
        <v>1</v>
      </c>
      <c r="C13" s="39" t="s">
        <v>35</v>
      </c>
      <c r="D13" s="39"/>
      <c r="E13" s="40"/>
      <c r="F13" s="35"/>
      <c r="G13" s="36"/>
      <c r="H13" s="36"/>
      <c r="I13" s="37"/>
      <c r="J13" s="41"/>
    </row>
    <row r="14" spans="2:10" ht="16" x14ac:dyDescent="0.15">
      <c r="B14" s="25" t="s">
        <v>17</v>
      </c>
      <c r="C14" s="43" t="s">
        <v>24</v>
      </c>
      <c r="D14" s="14" t="s">
        <v>25</v>
      </c>
      <c r="E14" s="27" t="s">
        <v>16</v>
      </c>
      <c r="F14" s="27">
        <v>1</v>
      </c>
      <c r="G14" s="12">
        <v>3</v>
      </c>
      <c r="H14" s="13">
        <v>8</v>
      </c>
      <c r="I14" s="19">
        <v>800</v>
      </c>
      <c r="J14" s="19">
        <f>F14*G14*H14*I14</f>
        <v>19200</v>
      </c>
    </row>
    <row r="15" spans="2:10" ht="18" x14ac:dyDescent="0.25">
      <c r="B15" s="104" t="s">
        <v>13</v>
      </c>
      <c r="C15" s="105"/>
      <c r="D15" s="105"/>
      <c r="E15" s="105"/>
      <c r="F15" s="105"/>
      <c r="G15" s="105"/>
      <c r="H15" s="105"/>
      <c r="I15" s="106"/>
      <c r="J15" s="42">
        <f>SUM(J14:J14)</f>
        <v>19200</v>
      </c>
    </row>
    <row r="16" spans="2:10" ht="16" x14ac:dyDescent="0.15">
      <c r="B16" s="46">
        <v>2</v>
      </c>
      <c r="C16" s="39" t="s">
        <v>49</v>
      </c>
      <c r="D16" s="39"/>
      <c r="E16" s="40"/>
      <c r="F16" s="35"/>
      <c r="G16" s="36"/>
      <c r="H16" s="36"/>
      <c r="I16" s="37"/>
      <c r="J16" s="41"/>
    </row>
    <row r="17" spans="2:16" ht="16" x14ac:dyDescent="0.15">
      <c r="B17" s="25" t="s">
        <v>21</v>
      </c>
      <c r="C17" s="45" t="s">
        <v>50</v>
      </c>
      <c r="D17" s="14" t="s">
        <v>51</v>
      </c>
      <c r="E17" s="50" t="s">
        <v>16</v>
      </c>
      <c r="F17" s="50">
        <v>1</v>
      </c>
      <c r="G17" s="50">
        <v>3</v>
      </c>
      <c r="H17" s="52">
        <v>8</v>
      </c>
      <c r="I17" s="53">
        <v>800</v>
      </c>
      <c r="J17" s="53">
        <f>F17*G17*H17*I17</f>
        <v>19200</v>
      </c>
    </row>
    <row r="18" spans="2:16" ht="16" x14ac:dyDescent="0.15">
      <c r="B18" s="25" t="s">
        <v>22</v>
      </c>
      <c r="C18" s="56" t="s">
        <v>52</v>
      </c>
      <c r="D18" s="14" t="s">
        <v>53</v>
      </c>
      <c r="E18" s="50" t="s">
        <v>16</v>
      </c>
      <c r="F18" s="50">
        <v>1</v>
      </c>
      <c r="G18" s="50">
        <v>3</v>
      </c>
      <c r="H18" s="52">
        <v>8</v>
      </c>
      <c r="I18" s="53">
        <v>800</v>
      </c>
      <c r="J18" s="53">
        <f t="shared" ref="J18" si="0">F18*G18*H18*I18</f>
        <v>19200</v>
      </c>
    </row>
    <row r="19" spans="2:16" ht="18" x14ac:dyDescent="0.25">
      <c r="B19" s="104" t="s">
        <v>29</v>
      </c>
      <c r="C19" s="105"/>
      <c r="D19" s="105"/>
      <c r="E19" s="105"/>
      <c r="F19" s="105"/>
      <c r="G19" s="105"/>
      <c r="H19" s="105"/>
      <c r="I19" s="106"/>
      <c r="J19" s="42">
        <f>SUM(J17:J18)</f>
        <v>38400</v>
      </c>
    </row>
    <row r="20" spans="2:16" ht="16" x14ac:dyDescent="0.15">
      <c r="B20" s="34">
        <v>3</v>
      </c>
      <c r="C20" s="39" t="s">
        <v>54</v>
      </c>
      <c r="D20" s="39"/>
      <c r="E20" s="40"/>
      <c r="F20" s="35"/>
      <c r="G20" s="36"/>
      <c r="H20" s="36"/>
      <c r="I20" s="37"/>
      <c r="J20" s="41"/>
    </row>
    <row r="21" spans="2:16" ht="16" x14ac:dyDescent="0.15">
      <c r="B21" s="25" t="s">
        <v>31</v>
      </c>
      <c r="C21" s="43" t="s">
        <v>55</v>
      </c>
      <c r="D21" s="14" t="s">
        <v>64</v>
      </c>
      <c r="E21" s="27" t="s">
        <v>27</v>
      </c>
      <c r="F21" s="27">
        <v>1</v>
      </c>
      <c r="G21" s="12">
        <v>2</v>
      </c>
      <c r="H21" s="13">
        <v>1</v>
      </c>
      <c r="I21" s="19">
        <v>5000</v>
      </c>
      <c r="J21" s="19">
        <f>I21*F21*G21*H21</f>
        <v>10000</v>
      </c>
    </row>
    <row r="22" spans="2:16" ht="16" x14ac:dyDescent="0.15">
      <c r="B22" s="25" t="s">
        <v>38</v>
      </c>
      <c r="C22" s="43" t="s">
        <v>56</v>
      </c>
      <c r="D22" s="14" t="s">
        <v>65</v>
      </c>
      <c r="E22" s="27" t="s">
        <v>62</v>
      </c>
      <c r="F22" s="27">
        <v>1</v>
      </c>
      <c r="G22" s="12">
        <v>24</v>
      </c>
      <c r="H22" s="13">
        <v>1</v>
      </c>
      <c r="I22" s="19">
        <v>1000</v>
      </c>
      <c r="J22" s="19">
        <f>I22*F22*G22*H22</f>
        <v>24000</v>
      </c>
    </row>
    <row r="23" spans="2:16" ht="16" x14ac:dyDescent="0.15">
      <c r="B23" s="25" t="s">
        <v>37</v>
      </c>
      <c r="C23" s="43" t="s">
        <v>57</v>
      </c>
      <c r="D23" s="14" t="s">
        <v>66</v>
      </c>
      <c r="E23" s="27" t="s">
        <v>62</v>
      </c>
      <c r="F23" s="27">
        <v>1</v>
      </c>
      <c r="G23" s="12">
        <v>24</v>
      </c>
      <c r="H23" s="13">
        <v>1</v>
      </c>
      <c r="I23" s="19">
        <v>800</v>
      </c>
      <c r="J23" s="19">
        <f>I23*F23*G23*H23</f>
        <v>19200</v>
      </c>
    </row>
    <row r="24" spans="2:16" s="26" customFormat="1" ht="16" x14ac:dyDescent="0.15">
      <c r="B24" s="25" t="s">
        <v>39</v>
      </c>
      <c r="C24" s="58" t="s">
        <v>58</v>
      </c>
      <c r="D24" s="43" t="s">
        <v>67</v>
      </c>
      <c r="E24" s="27" t="s">
        <v>62</v>
      </c>
      <c r="F24" s="27">
        <v>1</v>
      </c>
      <c r="G24" s="12">
        <v>24</v>
      </c>
      <c r="H24" s="13">
        <v>1</v>
      </c>
      <c r="I24" s="19">
        <v>1000</v>
      </c>
      <c r="J24" s="19">
        <f>I24*F24*G24*H24</f>
        <v>24000</v>
      </c>
      <c r="P24" s="70"/>
    </row>
    <row r="25" spans="2:16" s="26" customFormat="1" ht="16" x14ac:dyDescent="0.15">
      <c r="B25" s="25" t="s">
        <v>44</v>
      </c>
      <c r="C25" s="58" t="s">
        <v>59</v>
      </c>
      <c r="D25" s="43" t="s">
        <v>68</v>
      </c>
      <c r="E25" s="27" t="s">
        <v>62</v>
      </c>
      <c r="F25" s="27">
        <v>1</v>
      </c>
      <c r="G25" s="12">
        <v>24</v>
      </c>
      <c r="H25" s="13">
        <v>1</v>
      </c>
      <c r="I25" s="19">
        <v>1000</v>
      </c>
      <c r="J25" s="19">
        <f>F25*G25*H25*I25</f>
        <v>24000</v>
      </c>
    </row>
    <row r="26" spans="2:16" s="26" customFormat="1" ht="16" x14ac:dyDescent="0.15">
      <c r="B26" s="25" t="s">
        <v>60</v>
      </c>
      <c r="C26" s="57" t="s">
        <v>61</v>
      </c>
      <c r="D26" s="43" t="s">
        <v>63</v>
      </c>
      <c r="E26" s="27" t="s">
        <v>30</v>
      </c>
      <c r="F26" s="27">
        <v>1</v>
      </c>
      <c r="G26" s="12">
        <v>8</v>
      </c>
      <c r="H26" s="13">
        <v>1</v>
      </c>
      <c r="I26" s="19">
        <v>6000</v>
      </c>
      <c r="J26" s="19">
        <f>F26*G26*H26*I26</f>
        <v>48000</v>
      </c>
    </row>
    <row r="27" spans="2:16" ht="18" x14ac:dyDescent="0.25">
      <c r="B27" s="104" t="s">
        <v>18</v>
      </c>
      <c r="C27" s="105"/>
      <c r="D27" s="105"/>
      <c r="E27" s="105"/>
      <c r="F27" s="105"/>
      <c r="G27" s="105"/>
      <c r="H27" s="105"/>
      <c r="I27" s="106"/>
      <c r="J27" s="42">
        <f>SUM(J21:J26)</f>
        <v>149200</v>
      </c>
    </row>
    <row r="28" spans="2:16" ht="16" x14ac:dyDescent="0.15">
      <c r="B28" s="34">
        <v>4</v>
      </c>
      <c r="C28" s="39" t="s">
        <v>112</v>
      </c>
      <c r="D28" s="39"/>
      <c r="E28" s="40"/>
      <c r="F28" s="35"/>
      <c r="G28" s="36"/>
      <c r="H28" s="36"/>
      <c r="I28" s="37"/>
      <c r="J28" s="41"/>
    </row>
    <row r="29" spans="2:16" ht="16" x14ac:dyDescent="0.15">
      <c r="B29" s="51" t="s">
        <v>32</v>
      </c>
      <c r="C29" s="43" t="s">
        <v>108</v>
      </c>
      <c r="D29" s="43" t="s">
        <v>114</v>
      </c>
      <c r="E29" s="50" t="s">
        <v>116</v>
      </c>
      <c r="F29" s="50">
        <v>1</v>
      </c>
      <c r="G29" s="50">
        <v>1000</v>
      </c>
      <c r="H29" s="52">
        <v>1</v>
      </c>
      <c r="I29" s="53">
        <v>8</v>
      </c>
      <c r="J29" s="53">
        <f>I29*F29*G29*H29</f>
        <v>8000</v>
      </c>
    </row>
    <row r="30" spans="2:16" ht="32" x14ac:dyDescent="0.15">
      <c r="B30" s="51" t="s">
        <v>33</v>
      </c>
      <c r="C30" s="43" t="s">
        <v>109</v>
      </c>
      <c r="D30" s="43" t="s">
        <v>115</v>
      </c>
      <c r="E30" s="50" t="s">
        <v>116</v>
      </c>
      <c r="F30" s="50">
        <v>1</v>
      </c>
      <c r="G30" s="50">
        <v>1000</v>
      </c>
      <c r="H30" s="52">
        <v>1</v>
      </c>
      <c r="I30" s="53">
        <v>8</v>
      </c>
      <c r="J30" s="53">
        <f>I30*F30*G30*H30</f>
        <v>8000</v>
      </c>
    </row>
    <row r="31" spans="2:16" ht="16" x14ac:dyDescent="0.15">
      <c r="B31" s="51" t="s">
        <v>110</v>
      </c>
      <c r="C31" s="43" t="s">
        <v>111</v>
      </c>
      <c r="D31" s="43" t="s">
        <v>113</v>
      </c>
      <c r="E31" s="50" t="s">
        <v>116</v>
      </c>
      <c r="F31" s="50">
        <v>1</v>
      </c>
      <c r="G31" s="50">
        <v>1000</v>
      </c>
      <c r="H31" s="52">
        <v>1</v>
      </c>
      <c r="I31" s="53">
        <v>6</v>
      </c>
      <c r="J31" s="53">
        <f>F31*G31*H31*I31</f>
        <v>6000</v>
      </c>
    </row>
    <row r="32" spans="2:16" ht="18" x14ac:dyDescent="0.25">
      <c r="B32" s="107" t="s">
        <v>45</v>
      </c>
      <c r="C32" s="108"/>
      <c r="D32" s="108"/>
      <c r="E32" s="108"/>
      <c r="F32" s="108"/>
      <c r="G32" s="108"/>
      <c r="H32" s="108"/>
      <c r="I32" s="109"/>
      <c r="J32" s="54">
        <f>SUM(J29:J31)</f>
        <v>22000</v>
      </c>
    </row>
    <row r="33" spans="2:12" ht="16" x14ac:dyDescent="0.15">
      <c r="B33" s="34">
        <v>5</v>
      </c>
      <c r="C33" s="38" t="s">
        <v>15</v>
      </c>
      <c r="D33" s="49">
        <v>6.7686999999999997E-2</v>
      </c>
      <c r="E33" s="110"/>
      <c r="F33" s="111"/>
      <c r="G33" s="111"/>
      <c r="H33" s="111"/>
      <c r="I33" s="111"/>
      <c r="J33" s="112"/>
      <c r="K33" s="26"/>
      <c r="L33" s="26"/>
    </row>
    <row r="34" spans="2:12" ht="18" x14ac:dyDescent="0.25">
      <c r="B34" s="113" t="s">
        <v>13</v>
      </c>
      <c r="C34" s="113"/>
      <c r="D34" s="113"/>
      <c r="E34" s="113"/>
      <c r="F34" s="113"/>
      <c r="G34" s="113"/>
      <c r="H34" s="113"/>
      <c r="I34" s="113"/>
      <c r="J34" s="42">
        <f>(J15+J19+J27+J32)*D33</f>
        <v>15486.785599999999</v>
      </c>
      <c r="K34" s="26"/>
      <c r="L34" s="26"/>
    </row>
    <row r="35" spans="2:12" ht="16" x14ac:dyDescent="0.15">
      <c r="B35" s="114"/>
      <c r="C35" s="115"/>
      <c r="D35" s="115"/>
      <c r="E35" s="115"/>
      <c r="F35" s="115"/>
      <c r="G35" s="115"/>
      <c r="H35" s="115"/>
      <c r="I35" s="115"/>
      <c r="J35" s="116"/>
      <c r="K35" s="26"/>
      <c r="L35" s="26"/>
    </row>
    <row r="36" spans="2:12" ht="18" x14ac:dyDescent="0.25">
      <c r="B36" s="101" t="s">
        <v>14</v>
      </c>
      <c r="C36" s="101"/>
      <c r="D36" s="101"/>
      <c r="E36" s="101"/>
      <c r="F36" s="101"/>
      <c r="G36" s="101"/>
      <c r="H36" s="101"/>
      <c r="I36" s="101"/>
      <c r="J36" s="44">
        <f>J15+J19+J27+K38+J34+J32</f>
        <v>244286.7856</v>
      </c>
    </row>
    <row r="43" spans="2:12" s="26" customFormat="1" ht="33" customHeight="1" x14ac:dyDescent="0.15">
      <c r="B43"/>
      <c r="C43"/>
      <c r="D43"/>
      <c r="E43" s="29"/>
      <c r="F43" s="24"/>
      <c r="G43" s="24"/>
      <c r="H43" s="24"/>
      <c r="I43" s="33"/>
      <c r="J43" s="18"/>
      <c r="K43"/>
      <c r="L43"/>
    </row>
    <row r="44" spans="2:12" s="26" customFormat="1" x14ac:dyDescent="0.15">
      <c r="B44"/>
      <c r="C44"/>
      <c r="D44"/>
      <c r="E44" s="29"/>
      <c r="F44" s="24"/>
      <c r="G44" s="24"/>
      <c r="H44" s="24"/>
      <c r="I44" s="33"/>
      <c r="J44" s="18"/>
      <c r="K44"/>
      <c r="L44"/>
    </row>
    <row r="45" spans="2:12" s="26" customFormat="1" x14ac:dyDescent="0.15">
      <c r="B45"/>
      <c r="C45"/>
      <c r="D45"/>
      <c r="E45" s="29"/>
      <c r="F45" s="24"/>
      <c r="G45" s="24"/>
      <c r="H45" s="24"/>
      <c r="I45" s="33"/>
      <c r="J45" s="18"/>
      <c r="K45"/>
      <c r="L45"/>
    </row>
  </sheetData>
  <mergeCells count="18">
    <mergeCell ref="E7:F7"/>
    <mergeCell ref="B2:F2"/>
    <mergeCell ref="E3:F3"/>
    <mergeCell ref="E4:F4"/>
    <mergeCell ref="E5:F5"/>
    <mergeCell ref="E6:F6"/>
    <mergeCell ref="B36:I36"/>
    <mergeCell ref="E8:F8"/>
    <mergeCell ref="E9:F9"/>
    <mergeCell ref="E10:F10"/>
    <mergeCell ref="C12:D12"/>
    <mergeCell ref="B15:I15"/>
    <mergeCell ref="B19:I19"/>
    <mergeCell ref="B27:I27"/>
    <mergeCell ref="B32:I32"/>
    <mergeCell ref="E33:J33"/>
    <mergeCell ref="B34:I34"/>
    <mergeCell ref="B35:J35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35"/>
  <sheetViews>
    <sheetView showGridLines="0" zoomScale="75" zoomScaleNormal="90" workbookViewId="0">
      <pane ySplit="1" topLeftCell="A2" activePane="bottomLeft" state="frozen"/>
      <selection pane="bottomLeft" activeCell="G12" sqref="G12"/>
    </sheetView>
  </sheetViews>
  <sheetFormatPr baseColWidth="10" defaultColWidth="8.83203125" defaultRowHeight="15" x14ac:dyDescent="0.15"/>
  <cols>
    <col min="2" max="2" width="8.5" customWidth="1"/>
    <col min="3" max="3" width="30.83203125" customWidth="1"/>
    <col min="4" max="4" width="47.33203125" customWidth="1"/>
    <col min="5" max="5" width="13.1640625" style="29" customWidth="1"/>
    <col min="6" max="6" width="11" style="24" customWidth="1"/>
    <col min="7" max="8" width="8.33203125" style="24" customWidth="1"/>
    <col min="9" max="9" width="10.83203125" style="33" customWidth="1"/>
    <col min="10" max="10" width="17.6640625" style="18" customWidth="1"/>
  </cols>
  <sheetData>
    <row r="2" spans="2:10" ht="23" x14ac:dyDescent="0.3">
      <c r="B2" s="95" t="s">
        <v>36</v>
      </c>
      <c r="C2" s="95"/>
      <c r="D2" s="95"/>
      <c r="E2" s="95"/>
      <c r="F2" s="95"/>
      <c r="G2" s="20"/>
      <c r="H2" s="20"/>
      <c r="I2" s="30"/>
      <c r="J2" s="15"/>
    </row>
    <row r="3" spans="2:10" ht="36" x14ac:dyDescent="0.25">
      <c r="B3" s="1"/>
      <c r="C3" s="2" t="s">
        <v>1</v>
      </c>
      <c r="D3" s="2"/>
      <c r="E3" s="96" t="s">
        <v>19</v>
      </c>
      <c r="F3" s="96"/>
      <c r="G3" s="20"/>
      <c r="H3" s="20"/>
      <c r="I3" s="30"/>
      <c r="J3" s="15"/>
    </row>
    <row r="4" spans="2:10" ht="18" x14ac:dyDescent="0.25">
      <c r="B4" s="3" t="s">
        <v>8</v>
      </c>
      <c r="C4" s="4" t="s">
        <v>2</v>
      </c>
      <c r="D4" s="4" t="s">
        <v>23</v>
      </c>
      <c r="E4" s="97" t="s">
        <v>3</v>
      </c>
      <c r="F4" s="98"/>
      <c r="G4" s="21"/>
      <c r="H4" s="20"/>
      <c r="I4" s="30"/>
      <c r="J4" s="15"/>
    </row>
    <row r="5" spans="2:10" ht="18" x14ac:dyDescent="0.25">
      <c r="B5" s="5">
        <v>1</v>
      </c>
      <c r="C5" s="47" t="s">
        <v>117</v>
      </c>
      <c r="D5" s="47"/>
      <c r="E5" s="99" t="e">
        <f>#REF!</f>
        <v>#REF!</v>
      </c>
      <c r="F5" s="100"/>
      <c r="G5" s="22"/>
      <c r="H5" s="20"/>
      <c r="I5" s="30"/>
      <c r="J5" s="15"/>
    </row>
    <row r="6" spans="2:10" ht="18" x14ac:dyDescent="0.25">
      <c r="B6" s="5">
        <v>2</v>
      </c>
      <c r="C6" s="47"/>
      <c r="D6" s="47"/>
      <c r="E6" s="88"/>
      <c r="F6" s="89"/>
      <c r="G6" s="22"/>
      <c r="H6" s="20"/>
      <c r="I6" s="30"/>
      <c r="J6" s="15"/>
    </row>
    <row r="7" spans="2:10" ht="18" x14ac:dyDescent="0.25">
      <c r="B7" s="5">
        <v>3</v>
      </c>
      <c r="C7" s="48" t="str">
        <f>C23</f>
        <v>税 Tax</v>
      </c>
      <c r="D7" s="48"/>
      <c r="E7" s="99">
        <f>J24</f>
        <v>39867.642999999996</v>
      </c>
      <c r="F7" s="100"/>
      <c r="G7" s="20"/>
      <c r="H7" s="20"/>
      <c r="I7" s="30"/>
      <c r="J7" s="15"/>
    </row>
    <row r="8" spans="2:10" ht="18" x14ac:dyDescent="0.25">
      <c r="B8" s="6"/>
      <c r="C8" s="47" t="s">
        <v>0</v>
      </c>
      <c r="D8" s="47"/>
      <c r="E8" s="93">
        <f>J26</f>
        <v>628867.64300000004</v>
      </c>
      <c r="F8" s="94"/>
      <c r="G8" s="20"/>
      <c r="H8" s="20"/>
      <c r="I8" s="30"/>
      <c r="J8" s="15"/>
    </row>
    <row r="9" spans="2:10" ht="46" x14ac:dyDescent="0.3">
      <c r="B9" s="7"/>
      <c r="C9" s="8" t="s">
        <v>4</v>
      </c>
      <c r="D9" s="8"/>
      <c r="E9" s="28"/>
      <c r="F9" s="23"/>
      <c r="G9" s="23"/>
      <c r="H9" s="23"/>
      <c r="I9" s="31"/>
      <c r="J9" s="16"/>
    </row>
    <row r="10" spans="2:10" ht="54" x14ac:dyDescent="0.15">
      <c r="B10" s="9" t="s">
        <v>5</v>
      </c>
      <c r="C10" s="102" t="s">
        <v>9</v>
      </c>
      <c r="D10" s="103"/>
      <c r="E10" s="9" t="s">
        <v>6</v>
      </c>
      <c r="F10" s="9" t="s">
        <v>10</v>
      </c>
      <c r="G10" s="10" t="s">
        <v>26</v>
      </c>
      <c r="H10" s="11" t="s">
        <v>7</v>
      </c>
      <c r="I10" s="32" t="s">
        <v>11</v>
      </c>
      <c r="J10" s="17" t="s">
        <v>12</v>
      </c>
    </row>
    <row r="11" spans="2:10" ht="16" x14ac:dyDescent="0.15">
      <c r="B11" s="46">
        <v>1</v>
      </c>
      <c r="C11" s="39" t="s">
        <v>504</v>
      </c>
      <c r="D11" s="39"/>
      <c r="E11" s="40"/>
      <c r="F11" s="35"/>
      <c r="G11" s="36"/>
      <c r="H11" s="36"/>
      <c r="I11" s="37"/>
      <c r="J11" s="41"/>
    </row>
    <row r="12" spans="2:10" ht="16" x14ac:dyDescent="0.15">
      <c r="B12" s="25" t="s">
        <v>17</v>
      </c>
      <c r="C12" s="43" t="s">
        <v>118</v>
      </c>
      <c r="D12" s="14" t="s">
        <v>503</v>
      </c>
      <c r="E12" s="27" t="s">
        <v>30</v>
      </c>
      <c r="F12" s="27">
        <v>1</v>
      </c>
      <c r="G12" s="12">
        <v>15</v>
      </c>
      <c r="H12" s="13">
        <v>1</v>
      </c>
      <c r="I12" s="19">
        <v>3000</v>
      </c>
      <c r="J12" s="19">
        <f>F12*G12*H12*I12</f>
        <v>45000</v>
      </c>
    </row>
    <row r="13" spans="2:10" s="26" customFormat="1" ht="16" x14ac:dyDescent="0.15">
      <c r="B13" s="25" t="s">
        <v>20</v>
      </c>
      <c r="C13" s="43" t="s">
        <v>505</v>
      </c>
      <c r="D13" s="43" t="s">
        <v>499</v>
      </c>
      <c r="E13" s="27" t="s">
        <v>495</v>
      </c>
      <c r="F13" s="27">
        <v>1</v>
      </c>
      <c r="G13" s="12">
        <v>2</v>
      </c>
      <c r="H13" s="13">
        <v>10</v>
      </c>
      <c r="I13" s="19">
        <v>800</v>
      </c>
      <c r="J13" s="19">
        <f>I13*F13*G13*H13</f>
        <v>16000</v>
      </c>
    </row>
    <row r="14" spans="2:10" ht="16" x14ac:dyDescent="0.15">
      <c r="B14" s="25" t="s">
        <v>379</v>
      </c>
      <c r="C14" s="43" t="s">
        <v>506</v>
      </c>
      <c r="D14" s="43" t="s">
        <v>498</v>
      </c>
      <c r="E14" s="27" t="s">
        <v>495</v>
      </c>
      <c r="F14" s="27">
        <v>6</v>
      </c>
      <c r="G14" s="12">
        <v>2</v>
      </c>
      <c r="H14" s="13">
        <v>21</v>
      </c>
      <c r="I14" s="19">
        <v>1200</v>
      </c>
      <c r="J14" s="19">
        <f>I14*F14*G14*H14</f>
        <v>302400</v>
      </c>
    </row>
    <row r="15" spans="2:10" ht="18" x14ac:dyDescent="0.25">
      <c r="B15" s="104" t="s">
        <v>13</v>
      </c>
      <c r="C15" s="105"/>
      <c r="D15" s="105"/>
      <c r="E15" s="105"/>
      <c r="F15" s="105"/>
      <c r="G15" s="105"/>
      <c r="H15" s="105"/>
      <c r="I15" s="106"/>
      <c r="J15" s="42">
        <f>SUM(J12:J14)</f>
        <v>363400</v>
      </c>
    </row>
    <row r="16" spans="2:10" ht="16" x14ac:dyDescent="0.15">
      <c r="B16" s="46">
        <v>2</v>
      </c>
      <c r="C16" s="39" t="s">
        <v>496</v>
      </c>
      <c r="D16" s="39"/>
      <c r="E16" s="40"/>
      <c r="F16" s="35"/>
      <c r="G16" s="36"/>
      <c r="H16" s="36"/>
      <c r="I16" s="37"/>
      <c r="J16" s="41"/>
    </row>
    <row r="17" spans="2:12" ht="16" x14ac:dyDescent="0.15">
      <c r="B17" s="25" t="s">
        <v>21</v>
      </c>
      <c r="C17" s="43" t="s">
        <v>497</v>
      </c>
      <c r="D17" s="43" t="s">
        <v>500</v>
      </c>
      <c r="E17" s="27" t="s">
        <v>495</v>
      </c>
      <c r="F17" s="27">
        <v>6</v>
      </c>
      <c r="G17" s="12">
        <v>1</v>
      </c>
      <c r="H17" s="13">
        <v>21</v>
      </c>
      <c r="I17" s="19">
        <v>1600</v>
      </c>
      <c r="J17" s="19">
        <f>I17*F17*G17*H17</f>
        <v>201600</v>
      </c>
    </row>
    <row r="18" spans="2:12" ht="18" x14ac:dyDescent="0.25">
      <c r="B18" s="104" t="s">
        <v>13</v>
      </c>
      <c r="C18" s="105"/>
      <c r="D18" s="105"/>
      <c r="E18" s="105"/>
      <c r="F18" s="105"/>
      <c r="G18" s="105"/>
      <c r="H18" s="105"/>
      <c r="I18" s="106"/>
      <c r="J18" s="42">
        <f>SUM(J17:J17)</f>
        <v>201600</v>
      </c>
    </row>
    <row r="19" spans="2:12" ht="16" x14ac:dyDescent="0.15">
      <c r="B19" s="133" t="s">
        <v>440</v>
      </c>
      <c r="C19" s="39" t="s">
        <v>507</v>
      </c>
      <c r="D19" s="39"/>
      <c r="E19" s="40"/>
      <c r="F19" s="35"/>
      <c r="G19" s="36"/>
      <c r="H19" s="36"/>
      <c r="I19" s="37"/>
      <c r="J19" s="41"/>
    </row>
    <row r="20" spans="2:12" ht="16" x14ac:dyDescent="0.15">
      <c r="B20" s="25" t="s">
        <v>31</v>
      </c>
      <c r="C20" s="43" t="s">
        <v>501</v>
      </c>
      <c r="D20" s="14"/>
      <c r="E20" s="27" t="s">
        <v>30</v>
      </c>
      <c r="F20" s="27">
        <v>1</v>
      </c>
      <c r="G20" s="12">
        <v>6</v>
      </c>
      <c r="H20" s="13">
        <v>1</v>
      </c>
      <c r="I20" s="19">
        <v>3000</v>
      </c>
      <c r="J20" s="19">
        <f>F20*G20*H20*I20</f>
        <v>18000</v>
      </c>
    </row>
    <row r="21" spans="2:12" ht="16" x14ac:dyDescent="0.15">
      <c r="B21" s="25" t="s">
        <v>508</v>
      </c>
      <c r="C21" s="43" t="s">
        <v>502</v>
      </c>
      <c r="D21" s="43"/>
      <c r="E21" s="27" t="s">
        <v>451</v>
      </c>
      <c r="F21" s="27">
        <v>1</v>
      </c>
      <c r="G21" s="12">
        <v>1</v>
      </c>
      <c r="H21" s="13">
        <v>1</v>
      </c>
      <c r="I21" s="19">
        <v>6000</v>
      </c>
      <c r="J21" s="19">
        <f>I21*F21*G21*H21</f>
        <v>6000</v>
      </c>
    </row>
    <row r="22" spans="2:12" ht="18" x14ac:dyDescent="0.25">
      <c r="B22" s="104" t="s">
        <v>13</v>
      </c>
      <c r="C22" s="105"/>
      <c r="D22" s="105"/>
      <c r="E22" s="105"/>
      <c r="F22" s="105"/>
      <c r="G22" s="105"/>
      <c r="H22" s="105"/>
      <c r="I22" s="106"/>
      <c r="J22" s="42">
        <f>SUM(J20:J21)</f>
        <v>24000</v>
      </c>
    </row>
    <row r="23" spans="2:12" ht="16" x14ac:dyDescent="0.15">
      <c r="B23" s="34">
        <v>4</v>
      </c>
      <c r="C23" s="38" t="s">
        <v>15</v>
      </c>
      <c r="D23" s="49">
        <v>6.7686999999999997E-2</v>
      </c>
      <c r="E23" s="110"/>
      <c r="F23" s="111"/>
      <c r="G23" s="111"/>
      <c r="H23" s="111"/>
      <c r="I23" s="111"/>
      <c r="J23" s="112"/>
      <c r="K23" s="26"/>
      <c r="L23" s="26"/>
    </row>
    <row r="24" spans="2:12" ht="18" x14ac:dyDescent="0.25">
      <c r="B24" s="113" t="s">
        <v>13</v>
      </c>
      <c r="C24" s="113"/>
      <c r="D24" s="113"/>
      <c r="E24" s="113"/>
      <c r="F24" s="113"/>
      <c r="G24" s="113"/>
      <c r="H24" s="113"/>
      <c r="I24" s="113"/>
      <c r="J24" s="42">
        <f>(J15+J18+J22)*D23</f>
        <v>39867.642999999996</v>
      </c>
      <c r="K24" s="26"/>
      <c r="L24" s="26"/>
    </row>
    <row r="25" spans="2:12" ht="16" x14ac:dyDescent="0.15">
      <c r="B25" s="114"/>
      <c r="C25" s="115"/>
      <c r="D25" s="115"/>
      <c r="E25" s="115"/>
      <c r="F25" s="115"/>
      <c r="G25" s="115"/>
      <c r="H25" s="115"/>
      <c r="I25" s="115"/>
      <c r="J25" s="116"/>
      <c r="K25" s="26"/>
      <c r="L25" s="26"/>
    </row>
    <row r="26" spans="2:12" ht="18" x14ac:dyDescent="0.25">
      <c r="B26" s="101" t="s">
        <v>14</v>
      </c>
      <c r="C26" s="101"/>
      <c r="D26" s="101"/>
      <c r="E26" s="101"/>
      <c r="F26" s="101"/>
      <c r="G26" s="101"/>
      <c r="H26" s="101"/>
      <c r="I26" s="101"/>
      <c r="J26" s="44">
        <f>J15+J18+J22+J24</f>
        <v>628867.64300000004</v>
      </c>
    </row>
    <row r="33" spans="2:12" s="26" customFormat="1" ht="33" customHeight="1" x14ac:dyDescent="0.15">
      <c r="B33"/>
      <c r="C33"/>
      <c r="D33"/>
      <c r="E33" s="29"/>
      <c r="F33" s="24"/>
      <c r="G33" s="24"/>
      <c r="H33" s="24"/>
      <c r="I33" s="33"/>
      <c r="J33" s="18"/>
      <c r="K33"/>
      <c r="L33"/>
    </row>
    <row r="34" spans="2:12" s="26" customFormat="1" x14ac:dyDescent="0.15">
      <c r="B34"/>
      <c r="C34"/>
      <c r="D34"/>
      <c r="E34" s="29"/>
      <c r="F34" s="24"/>
      <c r="G34" s="24"/>
      <c r="H34" s="24"/>
      <c r="I34" s="33"/>
      <c r="J34" s="18"/>
      <c r="K34"/>
      <c r="L34"/>
    </row>
    <row r="35" spans="2:12" s="26" customFormat="1" x14ac:dyDescent="0.15">
      <c r="B35"/>
      <c r="C35"/>
      <c r="D35"/>
      <c r="E35" s="29"/>
      <c r="F35" s="24"/>
      <c r="G35" s="24"/>
      <c r="H35" s="24"/>
      <c r="I35" s="33"/>
      <c r="J35" s="18"/>
      <c r="K35"/>
      <c r="L35"/>
    </row>
  </sheetData>
  <mergeCells count="14">
    <mergeCell ref="B2:F2"/>
    <mergeCell ref="E3:F3"/>
    <mergeCell ref="E4:F4"/>
    <mergeCell ref="E5:F5"/>
    <mergeCell ref="E7:F7"/>
    <mergeCell ref="E23:J23"/>
    <mergeCell ref="B24:I24"/>
    <mergeCell ref="B25:J25"/>
    <mergeCell ref="B26:I26"/>
    <mergeCell ref="E8:F8"/>
    <mergeCell ref="C10:D10"/>
    <mergeCell ref="B15:I15"/>
    <mergeCell ref="B18:I18"/>
    <mergeCell ref="B22:I22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35"/>
  <sheetViews>
    <sheetView topLeftCell="A10" zoomScale="98" workbookViewId="0">
      <selection activeCell="G15" sqref="G15"/>
    </sheetView>
  </sheetViews>
  <sheetFormatPr baseColWidth="10" defaultColWidth="8.83203125" defaultRowHeight="15" x14ac:dyDescent="0.15"/>
  <cols>
    <col min="2" max="2" width="8.5" customWidth="1"/>
    <col min="3" max="3" width="30.83203125" customWidth="1"/>
    <col min="4" max="4" width="47.33203125" customWidth="1"/>
    <col min="5" max="5" width="13.1640625" style="29" customWidth="1"/>
    <col min="6" max="6" width="11" style="24" customWidth="1"/>
    <col min="7" max="8" width="8.33203125" style="24" customWidth="1"/>
    <col min="9" max="9" width="10.83203125" style="33" customWidth="1"/>
    <col min="10" max="10" width="15.5" style="18" bestFit="1" customWidth="1"/>
  </cols>
  <sheetData>
    <row r="2" spans="2:10" ht="23" x14ac:dyDescent="0.3">
      <c r="B2" s="95" t="s">
        <v>36</v>
      </c>
      <c r="C2" s="95"/>
      <c r="D2" s="95"/>
      <c r="E2" s="95"/>
      <c r="F2" s="95"/>
      <c r="G2" s="20"/>
      <c r="H2" s="20"/>
      <c r="I2" s="30"/>
      <c r="J2" s="15"/>
    </row>
    <row r="3" spans="2:10" ht="36" x14ac:dyDescent="0.25">
      <c r="B3" s="1"/>
      <c r="C3" s="2" t="s">
        <v>1</v>
      </c>
      <c r="D3" s="2"/>
      <c r="E3" s="96" t="s">
        <v>19</v>
      </c>
      <c r="F3" s="96"/>
      <c r="G3" s="20"/>
      <c r="H3" s="20"/>
      <c r="I3" s="30"/>
      <c r="J3" s="15"/>
    </row>
    <row r="4" spans="2:10" ht="18" x14ac:dyDescent="0.25">
      <c r="B4" s="3" t="s">
        <v>8</v>
      </c>
      <c r="C4" s="4" t="s">
        <v>2</v>
      </c>
      <c r="D4" s="4" t="s">
        <v>23</v>
      </c>
      <c r="E4" s="97" t="s">
        <v>3</v>
      </c>
      <c r="F4" s="98"/>
      <c r="G4" s="21"/>
      <c r="H4" s="20"/>
      <c r="I4" s="30"/>
      <c r="J4" s="15"/>
    </row>
    <row r="5" spans="2:10" ht="18" x14ac:dyDescent="0.25">
      <c r="B5" s="5">
        <v>1</v>
      </c>
      <c r="C5" s="47" t="s">
        <v>310</v>
      </c>
      <c r="D5" s="47"/>
      <c r="E5" s="99">
        <f>J13</f>
        <v>8000</v>
      </c>
      <c r="F5" s="100"/>
      <c r="G5" s="22"/>
      <c r="H5" s="20"/>
      <c r="I5" s="30"/>
      <c r="J5" s="15"/>
    </row>
    <row r="6" spans="2:10" ht="18" x14ac:dyDescent="0.25">
      <c r="B6" s="5">
        <v>2</v>
      </c>
      <c r="C6" s="47" t="s">
        <v>308</v>
      </c>
      <c r="D6" s="47"/>
      <c r="E6" s="99">
        <f>J22</f>
        <v>640000</v>
      </c>
      <c r="F6" s="100"/>
      <c r="G6" s="22"/>
      <c r="H6" s="20"/>
      <c r="I6" s="30"/>
      <c r="J6" s="15"/>
    </row>
    <row r="7" spans="2:10" ht="18" x14ac:dyDescent="0.25">
      <c r="B7" s="5">
        <v>5</v>
      </c>
      <c r="C7" s="48" t="str">
        <f>C23</f>
        <v>税 Tax</v>
      </c>
      <c r="D7" s="48"/>
      <c r="E7" s="99">
        <f>J24</f>
        <v>43861.175999999999</v>
      </c>
      <c r="F7" s="100"/>
      <c r="G7" s="20"/>
      <c r="H7" s="20"/>
      <c r="I7" s="30"/>
      <c r="J7" s="15"/>
    </row>
    <row r="8" spans="2:10" ht="18" x14ac:dyDescent="0.25">
      <c r="B8" s="6"/>
      <c r="C8" s="47" t="s">
        <v>0</v>
      </c>
      <c r="D8" s="47"/>
      <c r="E8" s="93">
        <f>J26</f>
        <v>691861.17599999998</v>
      </c>
      <c r="F8" s="94"/>
      <c r="G8" s="20"/>
      <c r="H8" s="20"/>
      <c r="I8" s="30"/>
      <c r="J8" s="15"/>
    </row>
    <row r="9" spans="2:10" ht="46" x14ac:dyDescent="0.3">
      <c r="B9" s="7"/>
      <c r="C9" s="8" t="s">
        <v>4</v>
      </c>
      <c r="D9" s="8"/>
      <c r="E9" s="28"/>
      <c r="F9" s="23"/>
      <c r="G9" s="23"/>
      <c r="H9" s="23"/>
      <c r="I9" s="31"/>
      <c r="J9" s="16"/>
    </row>
    <row r="10" spans="2:10" ht="54" x14ac:dyDescent="0.15">
      <c r="B10" s="9" t="s">
        <v>5</v>
      </c>
      <c r="C10" s="102" t="s">
        <v>9</v>
      </c>
      <c r="D10" s="103"/>
      <c r="E10" s="9" t="s">
        <v>6</v>
      </c>
      <c r="F10" s="9" t="s">
        <v>10</v>
      </c>
      <c r="G10" s="10" t="s">
        <v>26</v>
      </c>
      <c r="H10" s="11" t="s">
        <v>7</v>
      </c>
      <c r="I10" s="32" t="s">
        <v>11</v>
      </c>
      <c r="J10" s="17" t="s">
        <v>12</v>
      </c>
    </row>
    <row r="11" spans="2:10" ht="16" x14ac:dyDescent="0.15">
      <c r="B11" s="46">
        <v>1</v>
      </c>
      <c r="C11" s="39" t="s">
        <v>311</v>
      </c>
      <c r="D11" s="39"/>
      <c r="E11" s="40"/>
      <c r="F11" s="35"/>
      <c r="G11" s="36"/>
      <c r="H11" s="36"/>
      <c r="I11" s="37"/>
      <c r="J11" s="41"/>
    </row>
    <row r="12" spans="2:10" ht="16" x14ac:dyDescent="0.15">
      <c r="B12" s="25" t="s">
        <v>17</v>
      </c>
      <c r="C12" s="43" t="s">
        <v>309</v>
      </c>
      <c r="D12" s="14" t="s">
        <v>312</v>
      </c>
      <c r="E12" s="27" t="s">
        <v>30</v>
      </c>
      <c r="F12" s="27">
        <v>1</v>
      </c>
      <c r="G12" s="12">
        <v>1</v>
      </c>
      <c r="H12" s="13">
        <v>1</v>
      </c>
      <c r="I12" s="19">
        <v>8000</v>
      </c>
      <c r="J12" s="19">
        <f>F12*G12*H12*I12</f>
        <v>8000</v>
      </c>
    </row>
    <row r="13" spans="2:10" ht="18" x14ac:dyDescent="0.25">
      <c r="B13" s="104" t="s">
        <v>13</v>
      </c>
      <c r="C13" s="105"/>
      <c r="D13" s="105"/>
      <c r="E13" s="105"/>
      <c r="F13" s="105"/>
      <c r="G13" s="105"/>
      <c r="H13" s="105"/>
      <c r="I13" s="106"/>
      <c r="J13" s="42">
        <f>SUM(J12:J12)</f>
        <v>8000</v>
      </c>
    </row>
    <row r="14" spans="2:10" ht="16" x14ac:dyDescent="0.15">
      <c r="B14" s="46">
        <v>2</v>
      </c>
      <c r="C14" s="39" t="s">
        <v>313</v>
      </c>
      <c r="D14" s="39"/>
      <c r="E14" s="40"/>
      <c r="F14" s="35"/>
      <c r="G14" s="36"/>
      <c r="H14" s="36"/>
      <c r="I14" s="37"/>
      <c r="J14" s="41"/>
    </row>
    <row r="15" spans="2:10" ht="48" x14ac:dyDescent="0.15">
      <c r="B15" s="25" t="s">
        <v>21</v>
      </c>
      <c r="C15" s="45" t="s">
        <v>314</v>
      </c>
      <c r="D15" s="67" t="s">
        <v>509</v>
      </c>
      <c r="E15" s="27" t="s">
        <v>27</v>
      </c>
      <c r="F15" s="50">
        <v>1</v>
      </c>
      <c r="G15" s="50">
        <v>20</v>
      </c>
      <c r="H15" s="52">
        <v>1</v>
      </c>
      <c r="I15" s="53">
        <v>2000</v>
      </c>
      <c r="J15" s="53">
        <f>F15*G15*H15*I15</f>
        <v>40000</v>
      </c>
    </row>
    <row r="16" spans="2:10" ht="48" x14ac:dyDescent="0.15">
      <c r="B16" s="25" t="s">
        <v>22</v>
      </c>
      <c r="C16" s="45" t="s">
        <v>315</v>
      </c>
      <c r="D16" s="67" t="s">
        <v>321</v>
      </c>
      <c r="E16" s="27" t="s">
        <v>27</v>
      </c>
      <c r="F16" s="50">
        <v>1</v>
      </c>
      <c r="G16" s="50">
        <v>240</v>
      </c>
      <c r="H16" s="52">
        <v>1</v>
      </c>
      <c r="I16" s="53">
        <v>800</v>
      </c>
      <c r="J16" s="53">
        <f>F16*G16*H16*I16</f>
        <v>192000</v>
      </c>
    </row>
    <row r="17" spans="2:12" ht="64" x14ac:dyDescent="0.15">
      <c r="B17" s="25" t="s">
        <v>28</v>
      </c>
      <c r="C17" s="45" t="s">
        <v>316</v>
      </c>
      <c r="D17" s="68" t="s">
        <v>322</v>
      </c>
      <c r="E17" s="27" t="s">
        <v>27</v>
      </c>
      <c r="F17" s="50">
        <v>1</v>
      </c>
      <c r="G17" s="50">
        <v>24</v>
      </c>
      <c r="H17" s="52">
        <v>1</v>
      </c>
      <c r="I17" s="53">
        <v>2000</v>
      </c>
      <c r="J17" s="53">
        <f>F17*G17*H17*I17</f>
        <v>48000</v>
      </c>
    </row>
    <row r="18" spans="2:12" ht="96" x14ac:dyDescent="0.15">
      <c r="B18" s="25" t="s">
        <v>43</v>
      </c>
      <c r="C18" s="55" t="s">
        <v>317</v>
      </c>
      <c r="D18" s="68" t="s">
        <v>323</v>
      </c>
      <c r="E18" s="27" t="s">
        <v>27</v>
      </c>
      <c r="F18" s="50">
        <v>1</v>
      </c>
      <c r="G18" s="50">
        <v>120</v>
      </c>
      <c r="H18" s="50">
        <v>1</v>
      </c>
      <c r="I18" s="134">
        <v>800</v>
      </c>
      <c r="J18" s="53">
        <f>F18*G18*H18*I18</f>
        <v>96000</v>
      </c>
    </row>
    <row r="19" spans="2:12" ht="96" x14ac:dyDescent="0.15">
      <c r="B19" s="25" t="s">
        <v>31</v>
      </c>
      <c r="C19" s="43" t="s">
        <v>318</v>
      </c>
      <c r="D19" s="69" t="s">
        <v>324</v>
      </c>
      <c r="E19" s="27" t="s">
        <v>27</v>
      </c>
      <c r="F19" s="50">
        <v>1</v>
      </c>
      <c r="G19" s="12">
        <v>120</v>
      </c>
      <c r="H19" s="13">
        <v>1</v>
      </c>
      <c r="I19" s="19">
        <v>1000</v>
      </c>
      <c r="J19" s="19">
        <f>I19*F19*G19*H19</f>
        <v>120000</v>
      </c>
    </row>
    <row r="20" spans="2:12" ht="96" x14ac:dyDescent="0.15">
      <c r="B20" s="25" t="s">
        <v>38</v>
      </c>
      <c r="C20" s="43" t="s">
        <v>319</v>
      </c>
      <c r="D20" s="69" t="s">
        <v>325</v>
      </c>
      <c r="E20" s="27" t="s">
        <v>27</v>
      </c>
      <c r="F20" s="50">
        <v>1</v>
      </c>
      <c r="G20" s="12">
        <v>120</v>
      </c>
      <c r="H20" s="13">
        <v>1</v>
      </c>
      <c r="I20" s="19">
        <v>1000</v>
      </c>
      <c r="J20" s="19">
        <f>I20*F20*G20*H20</f>
        <v>120000</v>
      </c>
    </row>
    <row r="21" spans="2:12" ht="80" x14ac:dyDescent="0.15">
      <c r="B21" s="25" t="s">
        <v>37</v>
      </c>
      <c r="C21" s="43" t="s">
        <v>320</v>
      </c>
      <c r="D21" s="68" t="s">
        <v>326</v>
      </c>
      <c r="E21" s="27" t="s">
        <v>27</v>
      </c>
      <c r="F21" s="50">
        <v>1</v>
      </c>
      <c r="G21" s="12">
        <v>12</v>
      </c>
      <c r="H21" s="13">
        <v>1</v>
      </c>
      <c r="I21" s="19">
        <v>2000</v>
      </c>
      <c r="J21" s="19">
        <f>I21*F21*G21*H21</f>
        <v>24000</v>
      </c>
    </row>
    <row r="22" spans="2:12" ht="18" x14ac:dyDescent="0.25">
      <c r="B22" s="107" t="s">
        <v>13</v>
      </c>
      <c r="C22" s="108"/>
      <c r="D22" s="108"/>
      <c r="E22" s="108"/>
      <c r="F22" s="108"/>
      <c r="G22" s="108"/>
      <c r="H22" s="108"/>
      <c r="I22" s="109"/>
      <c r="J22" s="54">
        <f>SUM(J15:J21)</f>
        <v>640000</v>
      </c>
    </row>
    <row r="23" spans="2:12" ht="16" x14ac:dyDescent="0.15">
      <c r="B23" s="34">
        <v>4</v>
      </c>
      <c r="C23" s="38" t="s">
        <v>15</v>
      </c>
      <c r="D23" s="49">
        <v>6.7686999999999997E-2</v>
      </c>
      <c r="E23" s="110"/>
      <c r="F23" s="111"/>
      <c r="G23" s="111"/>
      <c r="H23" s="111"/>
      <c r="I23" s="111"/>
      <c r="J23" s="112"/>
      <c r="K23" s="26"/>
      <c r="L23" s="26"/>
    </row>
    <row r="24" spans="2:12" ht="18" x14ac:dyDescent="0.25">
      <c r="B24" s="113" t="s">
        <v>13</v>
      </c>
      <c r="C24" s="113"/>
      <c r="D24" s="113"/>
      <c r="E24" s="113"/>
      <c r="F24" s="113"/>
      <c r="G24" s="113"/>
      <c r="H24" s="113"/>
      <c r="I24" s="113"/>
      <c r="J24" s="42">
        <f>(J13+J22)*D23</f>
        <v>43861.175999999999</v>
      </c>
      <c r="K24" s="26"/>
      <c r="L24" s="26"/>
    </row>
    <row r="25" spans="2:12" ht="16" x14ac:dyDescent="0.15">
      <c r="B25" s="114"/>
      <c r="C25" s="115"/>
      <c r="D25" s="115"/>
      <c r="E25" s="115"/>
      <c r="F25" s="115"/>
      <c r="G25" s="115"/>
      <c r="H25" s="115"/>
      <c r="I25" s="115"/>
      <c r="J25" s="116"/>
      <c r="K25" s="26"/>
      <c r="L25" s="26"/>
    </row>
    <row r="26" spans="2:12" ht="18" x14ac:dyDescent="0.25">
      <c r="B26" s="101" t="s">
        <v>14</v>
      </c>
      <c r="C26" s="101"/>
      <c r="D26" s="101"/>
      <c r="E26" s="101"/>
      <c r="F26" s="101"/>
      <c r="G26" s="101"/>
      <c r="H26" s="101"/>
      <c r="I26" s="101"/>
      <c r="J26" s="44">
        <f>J13+J24+J22</f>
        <v>691861.17599999998</v>
      </c>
    </row>
    <row r="33" spans="2:12" s="26" customFormat="1" ht="33" customHeight="1" x14ac:dyDescent="0.15">
      <c r="B33"/>
      <c r="C33"/>
      <c r="D33"/>
      <c r="E33" s="29"/>
      <c r="F33" s="24"/>
      <c r="G33" s="24"/>
      <c r="H33" s="24"/>
      <c r="I33" s="33"/>
      <c r="J33" s="18"/>
      <c r="K33"/>
      <c r="L33"/>
    </row>
    <row r="34" spans="2:12" s="26" customFormat="1" x14ac:dyDescent="0.15">
      <c r="B34"/>
      <c r="C34"/>
      <c r="D34"/>
      <c r="E34" s="29"/>
      <c r="F34" s="24"/>
      <c r="G34" s="24"/>
      <c r="H34" s="24"/>
      <c r="I34" s="33"/>
      <c r="J34" s="18"/>
      <c r="K34"/>
      <c r="L34"/>
    </row>
    <row r="35" spans="2:12" s="26" customFormat="1" x14ac:dyDescent="0.15">
      <c r="B35"/>
      <c r="C35"/>
      <c r="D35"/>
      <c r="E35" s="29"/>
      <c r="F35" s="24"/>
      <c r="G35" s="24"/>
      <c r="H35" s="24"/>
      <c r="I35" s="33"/>
      <c r="J35" s="18"/>
      <c r="K35"/>
      <c r="L35"/>
    </row>
  </sheetData>
  <mergeCells count="14">
    <mergeCell ref="B22:I22"/>
    <mergeCell ref="E23:J23"/>
    <mergeCell ref="B24:I24"/>
    <mergeCell ref="B25:J25"/>
    <mergeCell ref="B26:I26"/>
    <mergeCell ref="E7:F7"/>
    <mergeCell ref="E8:F8"/>
    <mergeCell ref="C10:D10"/>
    <mergeCell ref="B13:I13"/>
    <mergeCell ref="B2:F2"/>
    <mergeCell ref="E3:F3"/>
    <mergeCell ref="E4:F4"/>
    <mergeCell ref="E5:F5"/>
    <mergeCell ref="E6:F6"/>
  </mergeCells>
  <phoneticPr fontId="1" type="noConversion"/>
  <pageMargins left="0.7" right="0.7" top="0.75" bottom="0.75" header="0.3" footer="0.3"/>
  <pageSetup paperSize="9" orientation="portrait" horizontalDpi="0" verticalDpi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44"/>
  <sheetViews>
    <sheetView topLeftCell="A12" workbookViewId="0">
      <selection activeCell="B33" sqref="B33:I33"/>
    </sheetView>
  </sheetViews>
  <sheetFormatPr baseColWidth="10" defaultColWidth="8.83203125" defaultRowHeight="15" x14ac:dyDescent="0.15"/>
  <cols>
    <col min="2" max="2" width="8.5" customWidth="1"/>
    <col min="3" max="3" width="30.83203125" customWidth="1"/>
    <col min="4" max="4" width="47.33203125" customWidth="1"/>
    <col min="5" max="5" width="16.33203125" style="29" customWidth="1"/>
    <col min="6" max="6" width="9.5" style="24" customWidth="1"/>
    <col min="7" max="7" width="4.83203125" style="24" bestFit="1" customWidth="1"/>
    <col min="8" max="8" width="15.6640625" style="24" bestFit="1" customWidth="1"/>
    <col min="9" max="9" width="10.83203125" style="33" customWidth="1"/>
    <col min="10" max="10" width="17.6640625" style="18" customWidth="1"/>
  </cols>
  <sheetData>
    <row r="2" spans="2:10" ht="23" x14ac:dyDescent="0.3">
      <c r="B2" s="95" t="s">
        <v>69</v>
      </c>
      <c r="C2" s="95"/>
      <c r="D2" s="95"/>
      <c r="E2" s="95"/>
      <c r="F2" s="95"/>
      <c r="G2" s="20"/>
      <c r="H2" s="20"/>
      <c r="I2" s="30"/>
      <c r="J2" s="15"/>
    </row>
    <row r="3" spans="2:10" ht="36" x14ac:dyDescent="0.25">
      <c r="B3" s="1"/>
      <c r="C3" s="2" t="s">
        <v>70</v>
      </c>
      <c r="D3" s="2"/>
      <c r="E3" s="117" t="s">
        <v>71</v>
      </c>
      <c r="F3" s="117"/>
      <c r="G3" s="20"/>
      <c r="H3" s="20"/>
      <c r="I3" s="30"/>
      <c r="J3" s="15"/>
    </row>
    <row r="4" spans="2:10" ht="18" x14ac:dyDescent="0.25">
      <c r="B4" s="3" t="s">
        <v>72</v>
      </c>
      <c r="C4" s="4" t="s">
        <v>2</v>
      </c>
      <c r="D4" s="4" t="s">
        <v>73</v>
      </c>
      <c r="E4" s="97" t="s">
        <v>3</v>
      </c>
      <c r="F4" s="98"/>
      <c r="G4" s="21"/>
      <c r="H4" s="20"/>
      <c r="I4" s="30"/>
      <c r="J4" s="15"/>
    </row>
    <row r="5" spans="2:10" ht="18" x14ac:dyDescent="0.25">
      <c r="B5" s="5">
        <v>1</v>
      </c>
      <c r="C5" s="47" t="s">
        <v>74</v>
      </c>
      <c r="D5" s="47"/>
      <c r="E5" s="99">
        <f>J17</f>
        <v>10400</v>
      </c>
      <c r="F5" s="100"/>
      <c r="G5" s="22"/>
      <c r="H5" s="20"/>
      <c r="I5" s="30"/>
      <c r="J5" s="15"/>
    </row>
    <row r="6" spans="2:10" ht="18" x14ac:dyDescent="0.25">
      <c r="B6" s="5">
        <v>2</v>
      </c>
      <c r="C6" s="47" t="s">
        <v>75</v>
      </c>
      <c r="D6" s="47"/>
      <c r="E6" s="99">
        <f>J21</f>
        <v>90000</v>
      </c>
      <c r="F6" s="100"/>
      <c r="G6" s="20"/>
      <c r="H6" s="20"/>
      <c r="I6" s="30"/>
      <c r="J6" s="15"/>
    </row>
    <row r="7" spans="2:10" ht="18" x14ac:dyDescent="0.25">
      <c r="B7" s="5">
        <v>3</v>
      </c>
      <c r="C7" s="47" t="s">
        <v>76</v>
      </c>
      <c r="D7" s="47"/>
      <c r="E7" s="99">
        <f>J25</f>
        <v>22000</v>
      </c>
      <c r="F7" s="100"/>
      <c r="G7" s="20"/>
      <c r="H7" s="20"/>
      <c r="I7" s="30"/>
      <c r="J7" s="15"/>
    </row>
    <row r="8" spans="2:10" ht="18" x14ac:dyDescent="0.25">
      <c r="B8" s="5">
        <v>4</v>
      </c>
      <c r="C8" s="47" t="s">
        <v>338</v>
      </c>
      <c r="D8" s="47"/>
      <c r="E8" s="99">
        <f>J33</f>
        <v>110000</v>
      </c>
      <c r="F8" s="100"/>
      <c r="G8" s="20"/>
      <c r="H8" s="20"/>
      <c r="I8" s="30"/>
      <c r="J8" s="15"/>
    </row>
    <row r="9" spans="2:10" ht="18" x14ac:dyDescent="0.25">
      <c r="B9" s="5">
        <v>5</v>
      </c>
      <c r="C9" s="48" t="str">
        <f>C34</f>
        <v>税 Tax</v>
      </c>
      <c r="D9" s="48"/>
      <c r="E9" s="99">
        <f>J35</f>
        <v>8284.8887999999988</v>
      </c>
      <c r="F9" s="100"/>
      <c r="G9" s="20"/>
      <c r="H9" s="20"/>
      <c r="I9" s="30"/>
      <c r="J9" s="15"/>
    </row>
    <row r="10" spans="2:10" ht="18" x14ac:dyDescent="0.25">
      <c r="B10" s="59"/>
      <c r="C10" s="47" t="s">
        <v>0</v>
      </c>
      <c r="D10" s="47"/>
      <c r="E10" s="118">
        <f>J37</f>
        <v>240684.88880000002</v>
      </c>
      <c r="F10" s="118"/>
      <c r="G10" s="20"/>
      <c r="H10" s="20"/>
      <c r="I10" s="30"/>
      <c r="J10" s="15"/>
    </row>
    <row r="11" spans="2:10" ht="18" x14ac:dyDescent="0.25">
      <c r="B11" s="60"/>
      <c r="C11" s="61"/>
      <c r="D11" s="61"/>
      <c r="E11" s="62"/>
      <c r="F11" s="62"/>
      <c r="G11" s="20"/>
      <c r="H11" s="20"/>
      <c r="I11" s="30"/>
      <c r="J11" s="15"/>
    </row>
    <row r="12" spans="2:10" ht="46" x14ac:dyDescent="0.3">
      <c r="B12" s="7"/>
      <c r="C12" s="8" t="s">
        <v>4</v>
      </c>
      <c r="D12" s="8"/>
      <c r="E12" s="28"/>
      <c r="F12" s="23"/>
      <c r="G12" s="23"/>
      <c r="H12" s="23"/>
      <c r="I12" s="31"/>
      <c r="J12" s="16"/>
    </row>
    <row r="13" spans="2:10" ht="18" x14ac:dyDescent="0.15">
      <c r="B13" s="9" t="s">
        <v>5</v>
      </c>
      <c r="C13" s="102" t="s">
        <v>77</v>
      </c>
      <c r="D13" s="103"/>
      <c r="E13" s="9" t="s">
        <v>6</v>
      </c>
      <c r="F13" s="9" t="s">
        <v>78</v>
      </c>
      <c r="G13" s="10" t="s">
        <v>79</v>
      </c>
      <c r="H13" s="11" t="s">
        <v>80</v>
      </c>
      <c r="I13" s="32" t="s">
        <v>81</v>
      </c>
      <c r="J13" s="17" t="s">
        <v>82</v>
      </c>
    </row>
    <row r="14" spans="2:10" ht="16" x14ac:dyDescent="0.15">
      <c r="B14" s="46">
        <v>1</v>
      </c>
      <c r="C14" s="39" t="s">
        <v>83</v>
      </c>
      <c r="D14" s="39"/>
      <c r="E14" s="40"/>
      <c r="F14" s="35"/>
      <c r="G14" s="36"/>
      <c r="H14" s="36"/>
      <c r="I14" s="37"/>
      <c r="J14" s="41"/>
    </row>
    <row r="15" spans="2:10" ht="16" x14ac:dyDescent="0.15">
      <c r="B15" s="25" t="s">
        <v>84</v>
      </c>
      <c r="C15" s="43" t="s">
        <v>85</v>
      </c>
      <c r="D15" s="14" t="s">
        <v>86</v>
      </c>
      <c r="E15" s="27" t="s">
        <v>87</v>
      </c>
      <c r="F15" s="27">
        <v>1</v>
      </c>
      <c r="G15" s="12">
        <v>2</v>
      </c>
      <c r="H15" s="13">
        <v>4</v>
      </c>
      <c r="I15" s="19">
        <v>800</v>
      </c>
      <c r="J15" s="19">
        <f>F15*G15*H15*I15</f>
        <v>6400</v>
      </c>
    </row>
    <row r="16" spans="2:10" s="26" customFormat="1" ht="16" x14ac:dyDescent="0.15">
      <c r="B16" s="25" t="s">
        <v>20</v>
      </c>
      <c r="C16" s="43" t="s">
        <v>88</v>
      </c>
      <c r="D16" s="43" t="s">
        <v>89</v>
      </c>
      <c r="E16" s="27" t="s">
        <v>87</v>
      </c>
      <c r="F16" s="27">
        <v>1</v>
      </c>
      <c r="G16" s="12">
        <v>2</v>
      </c>
      <c r="H16" s="13">
        <v>4</v>
      </c>
      <c r="I16" s="19">
        <v>500</v>
      </c>
      <c r="J16" s="19">
        <f t="shared" ref="J16" si="0">I16*F16*G16*H16</f>
        <v>4000</v>
      </c>
    </row>
    <row r="17" spans="2:10" ht="18" customHeight="1" x14ac:dyDescent="0.25">
      <c r="B17" s="104" t="s">
        <v>90</v>
      </c>
      <c r="C17" s="105"/>
      <c r="D17" s="105"/>
      <c r="E17" s="105"/>
      <c r="F17" s="105"/>
      <c r="G17" s="105"/>
      <c r="H17" s="105"/>
      <c r="I17" s="106"/>
      <c r="J17" s="42">
        <f>SUM(J15:J16)</f>
        <v>10400</v>
      </c>
    </row>
    <row r="18" spans="2:10" ht="16" x14ac:dyDescent="0.15">
      <c r="B18" s="46">
        <v>2</v>
      </c>
      <c r="C18" s="39" t="s">
        <v>91</v>
      </c>
      <c r="D18" s="39"/>
      <c r="E18" s="40"/>
      <c r="F18" s="35"/>
      <c r="G18" s="36"/>
      <c r="H18" s="36"/>
      <c r="I18" s="37"/>
      <c r="J18" s="41"/>
    </row>
    <row r="19" spans="2:10" ht="16" x14ac:dyDescent="0.15">
      <c r="B19" s="25" t="s">
        <v>92</v>
      </c>
      <c r="C19" s="45" t="s">
        <v>93</v>
      </c>
      <c r="D19" s="14" t="s">
        <v>94</v>
      </c>
      <c r="E19" s="50" t="s">
        <v>95</v>
      </c>
      <c r="F19" s="50">
        <v>1</v>
      </c>
      <c r="G19" s="50">
        <v>1</v>
      </c>
      <c r="H19" s="52">
        <v>1</v>
      </c>
      <c r="I19" s="53">
        <v>10000</v>
      </c>
      <c r="J19" s="53">
        <f>F19*G19*H19*I19</f>
        <v>10000</v>
      </c>
    </row>
    <row r="20" spans="2:10" ht="16" x14ac:dyDescent="0.15">
      <c r="B20" s="25" t="s">
        <v>96</v>
      </c>
      <c r="C20" s="45" t="s">
        <v>97</v>
      </c>
      <c r="D20" s="14" t="s">
        <v>98</v>
      </c>
      <c r="E20" s="50" t="s">
        <v>95</v>
      </c>
      <c r="F20" s="50">
        <v>1</v>
      </c>
      <c r="G20" s="50">
        <v>10</v>
      </c>
      <c r="H20" s="52">
        <v>1</v>
      </c>
      <c r="I20" s="53">
        <v>8000</v>
      </c>
      <c r="J20" s="53">
        <f t="shared" ref="J20" si="1">F20*G20*H20*I20</f>
        <v>80000</v>
      </c>
    </row>
    <row r="21" spans="2:10" ht="18" customHeight="1" x14ac:dyDescent="0.25">
      <c r="B21" s="104" t="s">
        <v>99</v>
      </c>
      <c r="C21" s="105"/>
      <c r="D21" s="105"/>
      <c r="E21" s="105"/>
      <c r="F21" s="105"/>
      <c r="G21" s="105"/>
      <c r="H21" s="105"/>
      <c r="I21" s="106"/>
      <c r="J21" s="42">
        <f>SUM(J19:J20)</f>
        <v>90000</v>
      </c>
    </row>
    <row r="22" spans="2:10" ht="18" customHeight="1" x14ac:dyDescent="0.15">
      <c r="B22" s="34">
        <v>3</v>
      </c>
      <c r="C22" s="39" t="s">
        <v>76</v>
      </c>
      <c r="D22" s="39"/>
      <c r="E22" s="40"/>
      <c r="F22" s="35"/>
      <c r="G22" s="36"/>
      <c r="H22" s="36"/>
      <c r="I22" s="37"/>
      <c r="J22" s="41"/>
    </row>
    <row r="23" spans="2:10" ht="18" customHeight="1" x14ac:dyDescent="0.15">
      <c r="B23" s="51" t="s">
        <v>100</v>
      </c>
      <c r="C23" s="43" t="s">
        <v>101</v>
      </c>
      <c r="D23" s="14" t="s">
        <v>102</v>
      </c>
      <c r="E23" s="50" t="s">
        <v>95</v>
      </c>
      <c r="F23" s="50">
        <v>1</v>
      </c>
      <c r="G23" s="50">
        <v>1</v>
      </c>
      <c r="H23" s="52">
        <v>1</v>
      </c>
      <c r="I23" s="53">
        <v>2000</v>
      </c>
      <c r="J23" s="53">
        <f>I23*F23*G23*H23</f>
        <v>2000</v>
      </c>
    </row>
    <row r="24" spans="2:10" ht="18" customHeight="1" x14ac:dyDescent="0.15">
      <c r="B24" s="51" t="s">
        <v>103</v>
      </c>
      <c r="C24" s="43" t="s">
        <v>104</v>
      </c>
      <c r="D24" s="14" t="s">
        <v>105</v>
      </c>
      <c r="E24" s="50" t="s">
        <v>95</v>
      </c>
      <c r="F24" s="50">
        <v>1</v>
      </c>
      <c r="G24" s="50">
        <v>10</v>
      </c>
      <c r="H24" s="52">
        <v>1</v>
      </c>
      <c r="I24" s="53">
        <v>2000</v>
      </c>
      <c r="J24" s="53">
        <f>I24*F24*G24*H24</f>
        <v>20000</v>
      </c>
    </row>
    <row r="25" spans="2:10" ht="18" customHeight="1" x14ac:dyDescent="0.25">
      <c r="B25" s="107" t="s">
        <v>327</v>
      </c>
      <c r="C25" s="108"/>
      <c r="D25" s="108"/>
      <c r="E25" s="108"/>
      <c r="F25" s="108"/>
      <c r="G25" s="108"/>
      <c r="H25" s="108"/>
      <c r="I25" s="109"/>
      <c r="J25" s="54">
        <f>SUM(J23:J24)</f>
        <v>22000</v>
      </c>
    </row>
    <row r="26" spans="2:10" ht="18" customHeight="1" x14ac:dyDescent="0.15">
      <c r="B26" s="34">
        <v>4</v>
      </c>
      <c r="C26" s="39" t="s">
        <v>337</v>
      </c>
      <c r="D26" s="39"/>
      <c r="E26" s="40"/>
      <c r="F26" s="35"/>
      <c r="G26" s="36"/>
      <c r="H26" s="36"/>
      <c r="I26" s="37"/>
      <c r="J26" s="41"/>
    </row>
    <row r="27" spans="2:10" ht="18" customHeight="1" x14ac:dyDescent="0.15">
      <c r="B27" s="51" t="s">
        <v>119</v>
      </c>
      <c r="C27" s="43" t="s">
        <v>333</v>
      </c>
      <c r="D27" s="14" t="s">
        <v>334</v>
      </c>
      <c r="E27" s="50" t="s">
        <v>95</v>
      </c>
      <c r="F27" s="50">
        <v>1</v>
      </c>
      <c r="G27" s="50">
        <v>1</v>
      </c>
      <c r="H27" s="52">
        <v>1</v>
      </c>
      <c r="I27" s="53">
        <v>10000</v>
      </c>
      <c r="J27" s="53">
        <f t="shared" ref="J27:J32" si="2">F27*G27*H27*I27</f>
        <v>10000</v>
      </c>
    </row>
    <row r="28" spans="2:10" ht="32" x14ac:dyDescent="0.15">
      <c r="B28" s="51" t="s">
        <v>120</v>
      </c>
      <c r="C28" s="43" t="s">
        <v>335</v>
      </c>
      <c r="D28" s="43" t="s">
        <v>339</v>
      </c>
      <c r="E28" s="50" t="s">
        <v>95</v>
      </c>
      <c r="F28" s="50">
        <v>1</v>
      </c>
      <c r="G28" s="50">
        <v>10</v>
      </c>
      <c r="H28" s="52">
        <v>1</v>
      </c>
      <c r="I28" s="53">
        <v>6000</v>
      </c>
      <c r="J28" s="53">
        <f t="shared" si="2"/>
        <v>60000</v>
      </c>
    </row>
    <row r="29" spans="2:10" ht="16" x14ac:dyDescent="0.15">
      <c r="B29" s="51" t="s">
        <v>110</v>
      </c>
      <c r="C29" s="43" t="s">
        <v>340</v>
      </c>
      <c r="D29" s="43" t="s">
        <v>336</v>
      </c>
      <c r="E29" s="50" t="s">
        <v>30</v>
      </c>
      <c r="F29" s="50">
        <v>1</v>
      </c>
      <c r="G29" s="50">
        <v>1</v>
      </c>
      <c r="H29" s="52">
        <v>1</v>
      </c>
      <c r="I29" s="53">
        <v>5000</v>
      </c>
      <c r="J29" s="53">
        <f t="shared" si="2"/>
        <v>5000</v>
      </c>
    </row>
    <row r="30" spans="2:10" ht="16" x14ac:dyDescent="0.15">
      <c r="B30" s="51" t="s">
        <v>346</v>
      </c>
      <c r="C30" s="43" t="s">
        <v>341</v>
      </c>
      <c r="D30" s="43" t="s">
        <v>342</v>
      </c>
      <c r="E30" s="50" t="s">
        <v>30</v>
      </c>
      <c r="F30" s="50">
        <v>1</v>
      </c>
      <c r="G30" s="50">
        <v>1</v>
      </c>
      <c r="H30" s="52">
        <v>1</v>
      </c>
      <c r="I30" s="53">
        <v>5000</v>
      </c>
      <c r="J30" s="53">
        <f t="shared" si="2"/>
        <v>5000</v>
      </c>
    </row>
    <row r="31" spans="2:10" ht="16" x14ac:dyDescent="0.15">
      <c r="B31" s="51" t="s">
        <v>347</v>
      </c>
      <c r="C31" s="43" t="s">
        <v>343</v>
      </c>
      <c r="D31" s="43" t="s">
        <v>350</v>
      </c>
      <c r="E31" s="50" t="s">
        <v>30</v>
      </c>
      <c r="F31" s="50">
        <v>1</v>
      </c>
      <c r="G31" s="50">
        <v>1</v>
      </c>
      <c r="H31" s="52">
        <v>1</v>
      </c>
      <c r="I31" s="53">
        <v>10000</v>
      </c>
      <c r="J31" s="53">
        <f t="shared" si="2"/>
        <v>10000</v>
      </c>
    </row>
    <row r="32" spans="2:10" ht="16" x14ac:dyDescent="0.15">
      <c r="B32" s="51" t="s">
        <v>348</v>
      </c>
      <c r="C32" s="43" t="s">
        <v>344</v>
      </c>
      <c r="D32" s="43" t="s">
        <v>345</v>
      </c>
      <c r="E32" s="50" t="s">
        <v>349</v>
      </c>
      <c r="F32" s="50">
        <v>1</v>
      </c>
      <c r="G32" s="50">
        <v>1</v>
      </c>
      <c r="H32" s="52">
        <v>1</v>
      </c>
      <c r="I32" s="53">
        <v>20000</v>
      </c>
      <c r="J32" s="53">
        <f t="shared" si="2"/>
        <v>20000</v>
      </c>
    </row>
    <row r="33" spans="2:12" ht="18" customHeight="1" x14ac:dyDescent="0.25">
      <c r="B33" s="107" t="s">
        <v>99</v>
      </c>
      <c r="C33" s="108"/>
      <c r="D33" s="108"/>
      <c r="E33" s="108"/>
      <c r="F33" s="108"/>
      <c r="G33" s="108"/>
      <c r="H33" s="108"/>
      <c r="I33" s="109"/>
      <c r="J33" s="54">
        <f>SUM(J27:J32)</f>
        <v>110000</v>
      </c>
    </row>
    <row r="34" spans="2:12" ht="18" customHeight="1" x14ac:dyDescent="0.15">
      <c r="B34" s="34">
        <v>5</v>
      </c>
      <c r="C34" s="38" t="s">
        <v>106</v>
      </c>
      <c r="D34" s="49">
        <v>6.7686999999999997E-2</v>
      </c>
      <c r="E34" s="110"/>
      <c r="F34" s="111"/>
      <c r="G34" s="111"/>
      <c r="H34" s="111"/>
      <c r="I34" s="111"/>
      <c r="J34" s="112"/>
      <c r="K34" s="26"/>
      <c r="L34" s="26"/>
    </row>
    <row r="35" spans="2:12" ht="18" customHeight="1" x14ac:dyDescent="0.25">
      <c r="B35" s="113" t="s">
        <v>99</v>
      </c>
      <c r="C35" s="113"/>
      <c r="D35" s="113"/>
      <c r="E35" s="113"/>
      <c r="F35" s="113"/>
      <c r="G35" s="113"/>
      <c r="H35" s="113"/>
      <c r="I35" s="113"/>
      <c r="J35" s="42">
        <f>(J17+J21+J25)*D34</f>
        <v>8284.8887999999988</v>
      </c>
      <c r="K35" s="26"/>
      <c r="L35" s="26"/>
    </row>
    <row r="36" spans="2:12" ht="18" customHeight="1" x14ac:dyDescent="0.15">
      <c r="B36" s="114"/>
      <c r="C36" s="115"/>
      <c r="D36" s="115"/>
      <c r="E36" s="115"/>
      <c r="F36" s="115"/>
      <c r="G36" s="115"/>
      <c r="H36" s="115"/>
      <c r="I36" s="115"/>
      <c r="J36" s="116"/>
      <c r="K36" s="26"/>
      <c r="L36" s="26"/>
    </row>
    <row r="37" spans="2:12" ht="18" customHeight="1" x14ac:dyDescent="0.25">
      <c r="B37" s="101" t="s">
        <v>107</v>
      </c>
      <c r="C37" s="101"/>
      <c r="D37" s="101"/>
      <c r="E37" s="101"/>
      <c r="F37" s="101"/>
      <c r="G37" s="101"/>
      <c r="H37" s="101"/>
      <c r="I37" s="101"/>
      <c r="J37" s="63">
        <f>J17+J21+J35+J33+J25</f>
        <v>240684.88880000002</v>
      </c>
    </row>
    <row r="42" spans="2:12" s="26" customFormat="1" ht="18" customHeight="1" x14ac:dyDescent="0.15">
      <c r="B42"/>
      <c r="C42"/>
      <c r="D42"/>
      <c r="E42" s="29"/>
      <c r="F42" s="24"/>
      <c r="G42" s="24"/>
      <c r="H42" s="24"/>
      <c r="I42" s="33"/>
      <c r="J42" s="18"/>
      <c r="K42"/>
      <c r="L42"/>
    </row>
    <row r="43" spans="2:12" s="26" customFormat="1" ht="18" customHeight="1" x14ac:dyDescent="0.15">
      <c r="B43"/>
      <c r="C43"/>
      <c r="D43"/>
      <c r="E43" s="29"/>
      <c r="F43" s="24"/>
      <c r="G43" s="24"/>
      <c r="H43" s="24"/>
      <c r="I43" s="33"/>
      <c r="J43" s="18"/>
      <c r="K43"/>
      <c r="L43"/>
    </row>
    <row r="44" spans="2:12" s="26" customFormat="1" ht="18" customHeight="1" x14ac:dyDescent="0.15">
      <c r="B44"/>
      <c r="C44"/>
      <c r="D44"/>
      <c r="E44" s="29"/>
      <c r="F44" s="24"/>
      <c r="G44" s="24"/>
      <c r="H44" s="24"/>
      <c r="I44" s="33"/>
      <c r="J44" s="18"/>
      <c r="K44"/>
      <c r="L44"/>
    </row>
  </sheetData>
  <mergeCells count="18">
    <mergeCell ref="E8:F8"/>
    <mergeCell ref="B37:I37"/>
    <mergeCell ref="E9:F9"/>
    <mergeCell ref="E10:F10"/>
    <mergeCell ref="C13:D13"/>
    <mergeCell ref="B17:I17"/>
    <mergeCell ref="B21:I21"/>
    <mergeCell ref="B33:I33"/>
    <mergeCell ref="B25:I25"/>
    <mergeCell ref="E34:J34"/>
    <mergeCell ref="B35:I35"/>
    <mergeCell ref="B36:J36"/>
    <mergeCell ref="E7:F7"/>
    <mergeCell ref="B2:F2"/>
    <mergeCell ref="E3:F3"/>
    <mergeCell ref="E4:F4"/>
    <mergeCell ref="E5:F5"/>
    <mergeCell ref="E6:F6"/>
  </mergeCells>
  <phoneticPr fontId="1" type="noConversion"/>
  <pageMargins left="0.7" right="0.7" top="0.75" bottom="0.75" header="0.3" footer="0.3"/>
  <pageSetup paperSize="9" orientation="portrait" horizontalDpi="0" verticalDpi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7" workbookViewId="0">
      <selection activeCell="A7" sqref="A1:XFD1048576"/>
    </sheetView>
  </sheetViews>
  <sheetFormatPr baseColWidth="10" defaultRowHeight="15" x14ac:dyDescent="0.15"/>
  <cols>
    <col min="3" max="3" width="31.5" bestFit="1" customWidth="1"/>
  </cols>
  <sheetData>
    <row r="1" spans="1:3" ht="18" x14ac:dyDescent="0.15">
      <c r="A1" s="64" t="s">
        <v>121</v>
      </c>
      <c r="B1" s="64" t="s">
        <v>122</v>
      </c>
      <c r="C1" s="64" t="s">
        <v>123</v>
      </c>
    </row>
    <row r="2" spans="1:3" ht="18" x14ac:dyDescent="0.15">
      <c r="A2" s="65">
        <v>1</v>
      </c>
      <c r="B2" s="119" t="s">
        <v>124</v>
      </c>
      <c r="C2" s="65" t="s">
        <v>125</v>
      </c>
    </row>
    <row r="3" spans="1:3" ht="18" x14ac:dyDescent="0.15">
      <c r="A3" s="65">
        <v>2</v>
      </c>
      <c r="B3" s="120"/>
      <c r="C3" s="65" t="s">
        <v>126</v>
      </c>
    </row>
    <row r="4" spans="1:3" ht="18" x14ac:dyDescent="0.15">
      <c r="A4" s="65">
        <v>3</v>
      </c>
      <c r="B4" s="119" t="s">
        <v>127</v>
      </c>
      <c r="C4" s="65" t="s">
        <v>128</v>
      </c>
    </row>
    <row r="5" spans="1:3" ht="18" x14ac:dyDescent="0.15">
      <c r="A5" s="65">
        <v>4</v>
      </c>
      <c r="B5" s="121"/>
      <c r="C5" s="65" t="s">
        <v>129</v>
      </c>
    </row>
    <row r="6" spans="1:3" ht="18" x14ac:dyDescent="0.15">
      <c r="A6" s="65">
        <v>5</v>
      </c>
      <c r="B6" s="120"/>
      <c r="C6" s="65" t="s">
        <v>130</v>
      </c>
    </row>
    <row r="7" spans="1:3" ht="18" x14ac:dyDescent="0.15">
      <c r="A7" s="65">
        <v>6</v>
      </c>
      <c r="B7" s="122" t="s">
        <v>131</v>
      </c>
      <c r="C7" s="65" t="s">
        <v>132</v>
      </c>
    </row>
    <row r="8" spans="1:3" ht="18" x14ac:dyDescent="0.15">
      <c r="A8" s="65">
        <v>7</v>
      </c>
      <c r="B8" s="122"/>
      <c r="C8" s="65" t="s">
        <v>133</v>
      </c>
    </row>
    <row r="9" spans="1:3" ht="18" x14ac:dyDescent="0.15">
      <c r="A9" s="65">
        <v>8</v>
      </c>
      <c r="B9" s="122"/>
      <c r="C9" s="65" t="s">
        <v>134</v>
      </c>
    </row>
    <row r="10" spans="1:3" ht="18" x14ac:dyDescent="0.15">
      <c r="A10" s="65">
        <v>9</v>
      </c>
      <c r="B10" s="122"/>
      <c r="C10" s="65" t="s">
        <v>135</v>
      </c>
    </row>
    <row r="11" spans="1:3" ht="18" x14ac:dyDescent="0.15">
      <c r="A11" s="65">
        <v>10</v>
      </c>
      <c r="B11" s="122"/>
      <c r="C11" s="65" t="s">
        <v>136</v>
      </c>
    </row>
    <row r="12" spans="1:3" ht="18" x14ac:dyDescent="0.15">
      <c r="A12" s="65">
        <v>11</v>
      </c>
      <c r="B12" s="122"/>
      <c r="C12" s="65" t="s">
        <v>137</v>
      </c>
    </row>
    <row r="13" spans="1:3" ht="18" x14ac:dyDescent="0.15">
      <c r="A13" s="65">
        <v>12</v>
      </c>
      <c r="B13" s="122"/>
      <c r="C13" s="66" t="s">
        <v>138</v>
      </c>
    </row>
    <row r="14" spans="1:3" ht="18" x14ac:dyDescent="0.15">
      <c r="A14" s="65">
        <v>13</v>
      </c>
      <c r="B14" s="122"/>
      <c r="C14" s="65" t="s">
        <v>139</v>
      </c>
    </row>
    <row r="15" spans="1:3" ht="18" x14ac:dyDescent="0.15">
      <c r="A15" s="65">
        <v>14</v>
      </c>
      <c r="B15" s="122"/>
      <c r="C15" s="65" t="s">
        <v>140</v>
      </c>
    </row>
    <row r="16" spans="1:3" ht="18" x14ac:dyDescent="0.15">
      <c r="A16" s="65">
        <v>15</v>
      </c>
      <c r="B16" s="122"/>
      <c r="C16" s="65" t="s">
        <v>141</v>
      </c>
    </row>
    <row r="17" spans="1:3" ht="18" x14ac:dyDescent="0.15">
      <c r="A17" s="65">
        <v>16</v>
      </c>
      <c r="B17" s="122"/>
      <c r="C17" s="65" t="s">
        <v>142</v>
      </c>
    </row>
    <row r="18" spans="1:3" ht="18" x14ac:dyDescent="0.15">
      <c r="A18" s="65">
        <v>17</v>
      </c>
      <c r="B18" s="122"/>
      <c r="C18" s="65" t="s">
        <v>143</v>
      </c>
    </row>
    <row r="19" spans="1:3" ht="18" x14ac:dyDescent="0.15">
      <c r="A19" s="65">
        <v>18</v>
      </c>
      <c r="B19" s="122"/>
      <c r="C19" s="65" t="s">
        <v>144</v>
      </c>
    </row>
    <row r="20" spans="1:3" ht="18" x14ac:dyDescent="0.15">
      <c r="A20" s="65">
        <v>19</v>
      </c>
      <c r="B20" s="122"/>
      <c r="C20" s="65" t="s">
        <v>145</v>
      </c>
    </row>
    <row r="21" spans="1:3" ht="18" x14ac:dyDescent="0.15">
      <c r="A21" s="65">
        <v>20</v>
      </c>
      <c r="B21" s="122"/>
      <c r="C21" s="65" t="s">
        <v>146</v>
      </c>
    </row>
    <row r="22" spans="1:3" ht="18" x14ac:dyDescent="0.15">
      <c r="A22" s="65">
        <v>21</v>
      </c>
      <c r="B22" s="122"/>
      <c r="C22" s="65" t="s">
        <v>147</v>
      </c>
    </row>
    <row r="23" spans="1:3" ht="18" x14ac:dyDescent="0.15">
      <c r="A23" s="65">
        <v>22</v>
      </c>
      <c r="B23" s="122"/>
      <c r="C23" s="65" t="s">
        <v>148</v>
      </c>
    </row>
    <row r="24" spans="1:3" ht="18" x14ac:dyDescent="0.15">
      <c r="A24" s="65">
        <v>23</v>
      </c>
      <c r="B24" s="122"/>
      <c r="C24" s="65" t="s">
        <v>149</v>
      </c>
    </row>
    <row r="25" spans="1:3" ht="18" x14ac:dyDescent="0.15">
      <c r="A25" s="65">
        <v>24</v>
      </c>
      <c r="B25" s="122"/>
      <c r="C25" s="65" t="s">
        <v>150</v>
      </c>
    </row>
    <row r="26" spans="1:3" ht="18" x14ac:dyDescent="0.15">
      <c r="A26" s="65">
        <v>25</v>
      </c>
      <c r="B26" s="122"/>
      <c r="C26" s="65" t="s">
        <v>151</v>
      </c>
    </row>
    <row r="27" spans="1:3" ht="18" x14ac:dyDescent="0.15">
      <c r="A27" s="65">
        <v>26</v>
      </c>
      <c r="B27" s="122"/>
      <c r="C27" s="65" t="s">
        <v>152</v>
      </c>
    </row>
  </sheetData>
  <mergeCells count="3">
    <mergeCell ref="B2:B3"/>
    <mergeCell ref="B4:B6"/>
    <mergeCell ref="B7:B27"/>
  </mergeCells>
  <phoneticPr fontId="1" type="noConversion"/>
  <conditionalFormatting sqref="C1:C5 C21:C27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topLeftCell="A8" workbookViewId="0">
      <selection activeCell="A7" sqref="A1:XFD1048576"/>
    </sheetView>
  </sheetViews>
  <sheetFormatPr baseColWidth="10" defaultRowHeight="15" x14ac:dyDescent="0.15"/>
  <cols>
    <col min="1" max="1" width="16.5" bestFit="1" customWidth="1"/>
    <col min="2" max="2" width="13.5" bestFit="1" customWidth="1"/>
  </cols>
  <sheetData>
    <row r="1" spans="1:2" x14ac:dyDescent="0.15">
      <c r="A1" s="33" t="s">
        <v>153</v>
      </c>
      <c r="B1" s="33" t="s">
        <v>154</v>
      </c>
    </row>
    <row r="2" spans="1:2" x14ac:dyDescent="0.15">
      <c r="A2" s="33" t="s">
        <v>155</v>
      </c>
      <c r="B2" s="33" t="s">
        <v>156</v>
      </c>
    </row>
    <row r="3" spans="1:2" x14ac:dyDescent="0.15">
      <c r="A3" s="33" t="s">
        <v>157</v>
      </c>
      <c r="B3" s="33" t="s">
        <v>158</v>
      </c>
    </row>
    <row r="4" spans="1:2" x14ac:dyDescent="0.15">
      <c r="A4" s="33" t="s">
        <v>159</v>
      </c>
      <c r="B4" s="33" t="s">
        <v>160</v>
      </c>
    </row>
    <row r="5" spans="1:2" x14ac:dyDescent="0.15">
      <c r="A5" s="33" t="s">
        <v>161</v>
      </c>
      <c r="B5" s="33" t="s">
        <v>162</v>
      </c>
    </row>
    <row r="6" spans="1:2" x14ac:dyDescent="0.15">
      <c r="A6" s="33" t="s">
        <v>163</v>
      </c>
      <c r="B6" s="33" t="s">
        <v>164</v>
      </c>
    </row>
    <row r="7" spans="1:2" x14ac:dyDescent="0.15">
      <c r="A7" s="33" t="s">
        <v>165</v>
      </c>
      <c r="B7" s="33" t="s">
        <v>166</v>
      </c>
    </row>
    <row r="8" spans="1:2" x14ac:dyDescent="0.15">
      <c r="A8" s="33" t="s">
        <v>167</v>
      </c>
      <c r="B8" s="33" t="s">
        <v>168</v>
      </c>
    </row>
    <row r="9" spans="1:2" x14ac:dyDescent="0.15">
      <c r="A9" s="33" t="s">
        <v>169</v>
      </c>
      <c r="B9" s="33" t="s">
        <v>170</v>
      </c>
    </row>
    <row r="10" spans="1:2" x14ac:dyDescent="0.15">
      <c r="A10" s="33" t="s">
        <v>171</v>
      </c>
      <c r="B10" s="33" t="s">
        <v>172</v>
      </c>
    </row>
    <row r="11" spans="1:2" x14ac:dyDescent="0.15">
      <c r="A11" s="33" t="s">
        <v>173</v>
      </c>
      <c r="B11" s="33" t="s">
        <v>174</v>
      </c>
    </row>
    <row r="12" spans="1:2" x14ac:dyDescent="0.15">
      <c r="A12" s="33" t="s">
        <v>175</v>
      </c>
      <c r="B12" s="33" t="s">
        <v>176</v>
      </c>
    </row>
    <row r="13" spans="1:2" x14ac:dyDescent="0.15">
      <c r="A13" s="33" t="s">
        <v>177</v>
      </c>
      <c r="B13" s="33" t="s">
        <v>178</v>
      </c>
    </row>
    <row r="14" spans="1:2" x14ac:dyDescent="0.15">
      <c r="A14" s="33" t="s">
        <v>179</v>
      </c>
      <c r="B14" s="33" t="s">
        <v>180</v>
      </c>
    </row>
    <row r="15" spans="1:2" x14ac:dyDescent="0.15">
      <c r="A15" s="33" t="s">
        <v>181</v>
      </c>
      <c r="B15" s="33" t="s">
        <v>182</v>
      </c>
    </row>
    <row r="16" spans="1:2" x14ac:dyDescent="0.15">
      <c r="A16" s="33" t="s">
        <v>183</v>
      </c>
      <c r="B16" s="33" t="s">
        <v>184</v>
      </c>
    </row>
    <row r="17" spans="1:2" x14ac:dyDescent="0.15">
      <c r="A17" s="33" t="s">
        <v>185</v>
      </c>
      <c r="B17" s="33" t="s">
        <v>186</v>
      </c>
    </row>
    <row r="18" spans="1:2" x14ac:dyDescent="0.15">
      <c r="A18" s="33" t="s">
        <v>187</v>
      </c>
      <c r="B18" s="33" t="s">
        <v>188</v>
      </c>
    </row>
    <row r="19" spans="1:2" x14ac:dyDescent="0.15">
      <c r="A19" s="33" t="s">
        <v>189</v>
      </c>
      <c r="B19" s="33" t="s">
        <v>178</v>
      </c>
    </row>
    <row r="20" spans="1:2" x14ac:dyDescent="0.15">
      <c r="A20" s="33" t="s">
        <v>190</v>
      </c>
      <c r="B20" s="33" t="s">
        <v>178</v>
      </c>
    </row>
    <row r="21" spans="1:2" x14ac:dyDescent="0.15">
      <c r="A21" s="33" t="s">
        <v>191</v>
      </c>
      <c r="B21" s="33" t="s">
        <v>182</v>
      </c>
    </row>
    <row r="22" spans="1:2" x14ac:dyDescent="0.15">
      <c r="A22" s="33" t="s">
        <v>192</v>
      </c>
      <c r="B22" s="33" t="s">
        <v>193</v>
      </c>
    </row>
    <row r="23" spans="1:2" x14ac:dyDescent="0.15">
      <c r="A23" s="33" t="s">
        <v>194</v>
      </c>
      <c r="B23" s="33" t="s">
        <v>195</v>
      </c>
    </row>
    <row r="24" spans="1:2" x14ac:dyDescent="0.15">
      <c r="A24" s="33" t="s">
        <v>196</v>
      </c>
      <c r="B24" s="33" t="s">
        <v>197</v>
      </c>
    </row>
    <row r="25" spans="1:2" x14ac:dyDescent="0.15">
      <c r="A25" s="33" t="s">
        <v>198</v>
      </c>
      <c r="B25" s="33" t="s">
        <v>199</v>
      </c>
    </row>
    <row r="26" spans="1:2" x14ac:dyDescent="0.15">
      <c r="A26" s="33" t="s">
        <v>200</v>
      </c>
      <c r="B26" s="33" t="s">
        <v>201</v>
      </c>
    </row>
    <row r="27" spans="1:2" x14ac:dyDescent="0.15">
      <c r="A27" s="33" t="s">
        <v>202</v>
      </c>
      <c r="B27" s="33" t="s">
        <v>203</v>
      </c>
    </row>
    <row r="28" spans="1:2" x14ac:dyDescent="0.15">
      <c r="A28" s="33" t="s">
        <v>204</v>
      </c>
      <c r="B28" s="33" t="s">
        <v>205</v>
      </c>
    </row>
    <row r="29" spans="1:2" x14ac:dyDescent="0.15">
      <c r="A29" s="33" t="s">
        <v>206</v>
      </c>
      <c r="B29" s="33" t="s">
        <v>207</v>
      </c>
    </row>
    <row r="30" spans="1:2" x14ac:dyDescent="0.15">
      <c r="A30" s="33" t="s">
        <v>208</v>
      </c>
      <c r="B30" s="33" t="s">
        <v>209</v>
      </c>
    </row>
    <row r="31" spans="1:2" x14ac:dyDescent="0.15">
      <c r="A31" s="33" t="s">
        <v>210</v>
      </c>
      <c r="B31" s="33" t="s">
        <v>211</v>
      </c>
    </row>
    <row r="32" spans="1:2" x14ac:dyDescent="0.15">
      <c r="A32" s="33" t="s">
        <v>212</v>
      </c>
      <c r="B32" s="33" t="s">
        <v>213</v>
      </c>
    </row>
    <row r="33" spans="1:2" x14ac:dyDescent="0.15">
      <c r="A33" s="33" t="s">
        <v>214</v>
      </c>
      <c r="B33" s="33" t="s">
        <v>166</v>
      </c>
    </row>
    <row r="34" spans="1:2" x14ac:dyDescent="0.15">
      <c r="A34" s="33" t="s">
        <v>215</v>
      </c>
      <c r="B34" s="33" t="s">
        <v>216</v>
      </c>
    </row>
    <row r="35" spans="1:2" x14ac:dyDescent="0.15">
      <c r="A35" s="33" t="s">
        <v>217</v>
      </c>
      <c r="B35" s="33" t="s">
        <v>218</v>
      </c>
    </row>
    <row r="36" spans="1:2" x14ac:dyDescent="0.15">
      <c r="A36" s="33" t="s">
        <v>219</v>
      </c>
      <c r="B36" s="33" t="s">
        <v>220</v>
      </c>
    </row>
    <row r="37" spans="1:2" x14ac:dyDescent="0.15">
      <c r="A37" s="33" t="s">
        <v>221</v>
      </c>
      <c r="B37" s="33" t="s">
        <v>184</v>
      </c>
    </row>
    <row r="38" spans="1:2" x14ac:dyDescent="0.15">
      <c r="A38" s="33" t="s">
        <v>222</v>
      </c>
      <c r="B38" s="33" t="s">
        <v>223</v>
      </c>
    </row>
    <row r="39" spans="1:2" x14ac:dyDescent="0.15">
      <c r="A39" s="33" t="s">
        <v>224</v>
      </c>
      <c r="B39" s="33" t="s">
        <v>213</v>
      </c>
    </row>
    <row r="40" spans="1:2" x14ac:dyDescent="0.15">
      <c r="A40" s="33" t="s">
        <v>225</v>
      </c>
      <c r="B40" s="33" t="s">
        <v>166</v>
      </c>
    </row>
    <row r="41" spans="1:2" x14ac:dyDescent="0.15">
      <c r="A41" s="33" t="s">
        <v>226</v>
      </c>
      <c r="B41" s="33" t="s">
        <v>227</v>
      </c>
    </row>
    <row r="42" spans="1:2" x14ac:dyDescent="0.15">
      <c r="A42" s="33" t="s">
        <v>228</v>
      </c>
      <c r="B42" s="33" t="s">
        <v>229</v>
      </c>
    </row>
    <row r="43" spans="1:2" x14ac:dyDescent="0.15">
      <c r="A43" s="33" t="s">
        <v>230</v>
      </c>
      <c r="B43" s="33" t="s">
        <v>231</v>
      </c>
    </row>
    <row r="44" spans="1:2" x14ac:dyDescent="0.15">
      <c r="A44" s="33" t="s">
        <v>232</v>
      </c>
      <c r="B44" s="33" t="s">
        <v>231</v>
      </c>
    </row>
    <row r="45" spans="1:2" x14ac:dyDescent="0.15">
      <c r="A45" s="33" t="s">
        <v>233</v>
      </c>
      <c r="B45" s="33" t="s">
        <v>234</v>
      </c>
    </row>
    <row r="46" spans="1:2" x14ac:dyDescent="0.15">
      <c r="A46" s="33" t="s">
        <v>235</v>
      </c>
      <c r="B46" s="33" t="s">
        <v>231</v>
      </c>
    </row>
    <row r="47" spans="1:2" x14ac:dyDescent="0.15">
      <c r="A47" s="33" t="s">
        <v>236</v>
      </c>
      <c r="B47" s="33" t="s">
        <v>182</v>
      </c>
    </row>
    <row r="48" spans="1:2" x14ac:dyDescent="0.15">
      <c r="A48" s="33" t="s">
        <v>237</v>
      </c>
      <c r="B48" s="33" t="s">
        <v>238</v>
      </c>
    </row>
    <row r="49" spans="1:2" x14ac:dyDescent="0.15">
      <c r="A49" s="33" t="s">
        <v>239</v>
      </c>
      <c r="B49" s="33" t="s">
        <v>184</v>
      </c>
    </row>
    <row r="50" spans="1:2" x14ac:dyDescent="0.15">
      <c r="A50" s="33" t="s">
        <v>240</v>
      </c>
      <c r="B50" s="33" t="s">
        <v>182</v>
      </c>
    </row>
    <row r="51" spans="1:2" x14ac:dyDescent="0.15">
      <c r="A51" s="33" t="s">
        <v>241</v>
      </c>
      <c r="B51" s="33" t="s">
        <v>182</v>
      </c>
    </row>
    <row r="52" spans="1:2" x14ac:dyDescent="0.15">
      <c r="A52" s="33" t="s">
        <v>242</v>
      </c>
      <c r="B52" s="33" t="s">
        <v>243</v>
      </c>
    </row>
    <row r="53" spans="1:2" x14ac:dyDescent="0.15">
      <c r="A53" s="33" t="s">
        <v>244</v>
      </c>
      <c r="B53" s="33" t="s">
        <v>245</v>
      </c>
    </row>
    <row r="54" spans="1:2" x14ac:dyDescent="0.15">
      <c r="A54" s="33" t="s">
        <v>246</v>
      </c>
      <c r="B54" s="33" t="s">
        <v>247</v>
      </c>
    </row>
    <row r="55" spans="1:2" x14ac:dyDescent="0.15">
      <c r="A55" s="33" t="s">
        <v>248</v>
      </c>
      <c r="B55" s="33" t="s">
        <v>249</v>
      </c>
    </row>
    <row r="56" spans="1:2" x14ac:dyDescent="0.15">
      <c r="A56" s="33" t="s">
        <v>250</v>
      </c>
      <c r="B56" s="33" t="s">
        <v>182</v>
      </c>
    </row>
    <row r="57" spans="1:2" x14ac:dyDescent="0.15">
      <c r="A57" s="33" t="s">
        <v>251</v>
      </c>
      <c r="B57" s="33" t="s">
        <v>252</v>
      </c>
    </row>
    <row r="58" spans="1:2" x14ac:dyDescent="0.15">
      <c r="A58" s="33" t="s">
        <v>253</v>
      </c>
      <c r="B58" s="33" t="s">
        <v>254</v>
      </c>
    </row>
    <row r="59" spans="1:2" x14ac:dyDescent="0.15">
      <c r="A59" s="33" t="s">
        <v>255</v>
      </c>
      <c r="B59" s="33" t="s">
        <v>209</v>
      </c>
    </row>
    <row r="60" spans="1:2" x14ac:dyDescent="0.15">
      <c r="A60" s="33" t="s">
        <v>256</v>
      </c>
      <c r="B60" s="33" t="s">
        <v>257</v>
      </c>
    </row>
    <row r="61" spans="1:2" x14ac:dyDescent="0.15">
      <c r="A61" s="33" t="s">
        <v>204</v>
      </c>
      <c r="B61" s="33" t="s">
        <v>172</v>
      </c>
    </row>
    <row r="62" spans="1:2" x14ac:dyDescent="0.15">
      <c r="A62" s="33" t="s">
        <v>258</v>
      </c>
      <c r="B62" s="33" t="s">
        <v>243</v>
      </c>
    </row>
    <row r="63" spans="1:2" x14ac:dyDescent="0.15">
      <c r="A63" s="33" t="s">
        <v>259</v>
      </c>
      <c r="B63" s="33" t="s">
        <v>243</v>
      </c>
    </row>
    <row r="64" spans="1:2" x14ac:dyDescent="0.15">
      <c r="A64" s="33" t="s">
        <v>260</v>
      </c>
      <c r="B64" s="33" t="s">
        <v>243</v>
      </c>
    </row>
    <row r="65" spans="1:2" x14ac:dyDescent="0.15">
      <c r="A65" s="33" t="s">
        <v>261</v>
      </c>
      <c r="B65" s="33" t="s">
        <v>243</v>
      </c>
    </row>
    <row r="66" spans="1:2" x14ac:dyDescent="0.15">
      <c r="A66" s="33" t="s">
        <v>262</v>
      </c>
      <c r="B66" s="33" t="s">
        <v>263</v>
      </c>
    </row>
    <row r="67" spans="1:2" x14ac:dyDescent="0.15">
      <c r="A67" s="33" t="s">
        <v>264</v>
      </c>
      <c r="B67" s="33" t="s">
        <v>265</v>
      </c>
    </row>
    <row r="68" spans="1:2" x14ac:dyDescent="0.15">
      <c r="A68" s="33" t="s">
        <v>266</v>
      </c>
      <c r="B68" s="33" t="s">
        <v>170</v>
      </c>
    </row>
    <row r="69" spans="1:2" x14ac:dyDescent="0.15">
      <c r="A69" s="33" t="s">
        <v>267</v>
      </c>
      <c r="B69" s="33" t="s">
        <v>182</v>
      </c>
    </row>
    <row r="70" spans="1:2" x14ac:dyDescent="0.15">
      <c r="A70" s="33" t="s">
        <v>268</v>
      </c>
      <c r="B70" s="33" t="s">
        <v>184</v>
      </c>
    </row>
    <row r="71" spans="1:2" x14ac:dyDescent="0.15">
      <c r="A71" s="33" t="s">
        <v>269</v>
      </c>
      <c r="B71" s="33" t="s">
        <v>184</v>
      </c>
    </row>
    <row r="72" spans="1:2" x14ac:dyDescent="0.15">
      <c r="A72" s="33" t="s">
        <v>270</v>
      </c>
      <c r="B72" s="33" t="s">
        <v>184</v>
      </c>
    </row>
    <row r="73" spans="1:2" x14ac:dyDescent="0.15">
      <c r="A73" s="33" t="s">
        <v>271</v>
      </c>
      <c r="B73" s="33" t="s">
        <v>209</v>
      </c>
    </row>
    <row r="74" spans="1:2" x14ac:dyDescent="0.15">
      <c r="A74" s="33" t="s">
        <v>272</v>
      </c>
      <c r="B74" s="33" t="s">
        <v>273</v>
      </c>
    </row>
    <row r="75" spans="1:2" x14ac:dyDescent="0.15">
      <c r="A75" s="33" t="s">
        <v>274</v>
      </c>
      <c r="B75" s="33" t="s">
        <v>213</v>
      </c>
    </row>
    <row r="76" spans="1:2" x14ac:dyDescent="0.15">
      <c r="A76" s="33" t="s">
        <v>275</v>
      </c>
      <c r="B76" s="33" t="s">
        <v>182</v>
      </c>
    </row>
    <row r="77" spans="1:2" x14ac:dyDescent="0.15">
      <c r="A77" s="33" t="s">
        <v>276</v>
      </c>
      <c r="B77" s="33" t="s">
        <v>277</v>
      </c>
    </row>
    <row r="78" spans="1:2" x14ac:dyDescent="0.15">
      <c r="A78" s="33" t="s">
        <v>278</v>
      </c>
      <c r="B78" s="33" t="s">
        <v>279</v>
      </c>
    </row>
    <row r="79" spans="1:2" x14ac:dyDescent="0.15">
      <c r="A79" s="33" t="s">
        <v>280</v>
      </c>
      <c r="B79" s="33" t="s">
        <v>281</v>
      </c>
    </row>
    <row r="80" spans="1:2" x14ac:dyDescent="0.15">
      <c r="A80" s="33" t="s">
        <v>282</v>
      </c>
      <c r="B80" s="33" t="s">
        <v>209</v>
      </c>
    </row>
    <row r="81" spans="1:2" x14ac:dyDescent="0.15">
      <c r="A81" s="33" t="s">
        <v>283</v>
      </c>
      <c r="B81" s="33" t="s">
        <v>284</v>
      </c>
    </row>
    <row r="82" spans="1:2" x14ac:dyDescent="0.15">
      <c r="A82" s="33" t="s">
        <v>285</v>
      </c>
      <c r="B82" s="33" t="s">
        <v>184</v>
      </c>
    </row>
    <row r="83" spans="1:2" x14ac:dyDescent="0.15">
      <c r="A83" s="33" t="s">
        <v>286</v>
      </c>
      <c r="B83" s="33" t="s">
        <v>220</v>
      </c>
    </row>
    <row r="84" spans="1:2" x14ac:dyDescent="0.15">
      <c r="A84" s="33" t="s">
        <v>287</v>
      </c>
      <c r="B84" s="33" t="s">
        <v>288</v>
      </c>
    </row>
    <row r="85" spans="1:2" x14ac:dyDescent="0.15">
      <c r="A85" s="33" t="s">
        <v>289</v>
      </c>
      <c r="B85" s="33" t="s">
        <v>290</v>
      </c>
    </row>
    <row r="86" spans="1:2" x14ac:dyDescent="0.15">
      <c r="A86" s="33" t="s">
        <v>291</v>
      </c>
      <c r="B86" s="33" t="s">
        <v>166</v>
      </c>
    </row>
    <row r="87" spans="1:2" x14ac:dyDescent="0.15">
      <c r="A87" s="33" t="s">
        <v>292</v>
      </c>
      <c r="B87" s="33" t="s">
        <v>166</v>
      </c>
    </row>
    <row r="88" spans="1:2" x14ac:dyDescent="0.15">
      <c r="A88" s="33" t="s">
        <v>293</v>
      </c>
      <c r="B88" s="33" t="s">
        <v>182</v>
      </c>
    </row>
    <row r="89" spans="1:2" x14ac:dyDescent="0.15">
      <c r="A89" s="33" t="s">
        <v>294</v>
      </c>
      <c r="B89" s="33" t="s">
        <v>166</v>
      </c>
    </row>
    <row r="90" spans="1:2" x14ac:dyDescent="0.15">
      <c r="A90" s="33" t="s">
        <v>295</v>
      </c>
      <c r="B90" s="33" t="s">
        <v>184</v>
      </c>
    </row>
    <row r="91" spans="1:2" x14ac:dyDescent="0.15">
      <c r="A91" s="33" t="s">
        <v>296</v>
      </c>
      <c r="B91" s="33" t="s">
        <v>166</v>
      </c>
    </row>
    <row r="92" spans="1:2" x14ac:dyDescent="0.15">
      <c r="A92" s="33" t="s">
        <v>297</v>
      </c>
      <c r="B92" s="33" t="s">
        <v>252</v>
      </c>
    </row>
    <row r="93" spans="1:2" x14ac:dyDescent="0.15">
      <c r="A93" s="33" t="s">
        <v>298</v>
      </c>
      <c r="B93" s="33" t="s">
        <v>184</v>
      </c>
    </row>
    <row r="94" spans="1:2" x14ac:dyDescent="0.15">
      <c r="A94" s="33" t="s">
        <v>299</v>
      </c>
      <c r="B94" s="33" t="s">
        <v>168</v>
      </c>
    </row>
    <row r="95" spans="1:2" x14ac:dyDescent="0.15">
      <c r="A95" s="33" t="s">
        <v>300</v>
      </c>
      <c r="B95" s="33" t="s">
        <v>182</v>
      </c>
    </row>
    <row r="96" spans="1:2" x14ac:dyDescent="0.15">
      <c r="A96" s="33" t="s">
        <v>301</v>
      </c>
      <c r="B96" s="33" t="s">
        <v>209</v>
      </c>
    </row>
    <row r="97" spans="1:2" x14ac:dyDescent="0.15">
      <c r="A97" s="33" t="s">
        <v>302</v>
      </c>
      <c r="B97" s="33" t="s">
        <v>205</v>
      </c>
    </row>
    <row r="98" spans="1:2" x14ac:dyDescent="0.15">
      <c r="A98" s="33" t="s">
        <v>303</v>
      </c>
      <c r="B98" s="33" t="s">
        <v>182</v>
      </c>
    </row>
    <row r="99" spans="1:2" x14ac:dyDescent="0.15">
      <c r="A99" s="33" t="s">
        <v>304</v>
      </c>
      <c r="B99" s="33" t="s">
        <v>305</v>
      </c>
    </row>
    <row r="100" spans="1:2" x14ac:dyDescent="0.15">
      <c r="A100" s="33" t="s">
        <v>306</v>
      </c>
      <c r="B100" s="33" t="s">
        <v>168</v>
      </c>
    </row>
    <row r="101" spans="1:2" x14ac:dyDescent="0.15">
      <c r="A101" s="33" t="s">
        <v>307</v>
      </c>
      <c r="B101" s="33" t="s">
        <v>184</v>
      </c>
    </row>
    <row r="102" spans="1:2" x14ac:dyDescent="0.15">
      <c r="A102" s="33" t="s">
        <v>163</v>
      </c>
      <c r="B102" s="33" t="s">
        <v>164</v>
      </c>
    </row>
    <row r="103" spans="1:2" x14ac:dyDescent="0.15">
      <c r="A103" s="33" t="s">
        <v>171</v>
      </c>
      <c r="B103" s="33" t="s">
        <v>172</v>
      </c>
    </row>
    <row r="104" spans="1:2" x14ac:dyDescent="0.15">
      <c r="A104" s="33" t="s">
        <v>173</v>
      </c>
      <c r="B104" s="33" t="s">
        <v>174</v>
      </c>
    </row>
    <row r="105" spans="1:2" x14ac:dyDescent="0.15">
      <c r="A105" s="33" t="s">
        <v>181</v>
      </c>
      <c r="B105" s="33" t="s">
        <v>180</v>
      </c>
    </row>
    <row r="106" spans="1:2" x14ac:dyDescent="0.15">
      <c r="A106" s="33" t="s">
        <v>183</v>
      </c>
      <c r="B106" s="33" t="s">
        <v>184</v>
      </c>
    </row>
    <row r="107" spans="1:2" x14ac:dyDescent="0.15">
      <c r="A107" s="33" t="s">
        <v>191</v>
      </c>
      <c r="B107" s="33" t="s">
        <v>182</v>
      </c>
    </row>
    <row r="108" spans="1:2" x14ac:dyDescent="0.15">
      <c r="A108" s="33" t="s">
        <v>255</v>
      </c>
      <c r="B108" s="33" t="s">
        <v>209</v>
      </c>
    </row>
    <row r="109" spans="1:2" x14ac:dyDescent="0.15">
      <c r="A109" s="33" t="s">
        <v>179</v>
      </c>
      <c r="B109" s="33" t="s">
        <v>220</v>
      </c>
    </row>
    <row r="110" spans="1:2" x14ac:dyDescent="0.15">
      <c r="A110" s="33" t="s">
        <v>264</v>
      </c>
      <c r="B110" s="33" t="s">
        <v>265</v>
      </c>
    </row>
    <row r="111" spans="1:2" x14ac:dyDescent="0.15">
      <c r="A111" s="33" t="s">
        <v>280</v>
      </c>
      <c r="B111" s="33" t="s">
        <v>281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51"/>
  <sheetViews>
    <sheetView zoomScale="75" workbookViewId="0">
      <selection activeCell="M36" sqref="M36"/>
    </sheetView>
  </sheetViews>
  <sheetFormatPr baseColWidth="10" defaultColWidth="8.83203125" defaultRowHeight="15" x14ac:dyDescent="0.15"/>
  <cols>
    <col min="2" max="2" width="8.5" customWidth="1"/>
    <col min="3" max="3" width="30.83203125" customWidth="1"/>
    <col min="4" max="4" width="47.33203125" customWidth="1"/>
    <col min="5" max="5" width="13.1640625" style="29" customWidth="1"/>
    <col min="6" max="6" width="11" style="24" customWidth="1"/>
    <col min="7" max="8" width="8.33203125" style="24" customWidth="1"/>
    <col min="9" max="9" width="10.83203125" style="33" customWidth="1"/>
    <col min="10" max="10" width="17.6640625" style="18" customWidth="1"/>
  </cols>
  <sheetData>
    <row r="2" spans="2:10" ht="23" x14ac:dyDescent="0.3">
      <c r="B2" s="95" t="s">
        <v>36</v>
      </c>
      <c r="C2" s="95"/>
      <c r="D2" s="95"/>
      <c r="E2" s="95"/>
      <c r="F2" s="95"/>
      <c r="G2" s="20"/>
      <c r="H2" s="20"/>
      <c r="I2" s="30"/>
      <c r="J2" s="15"/>
    </row>
    <row r="3" spans="2:10" ht="36" x14ac:dyDescent="0.25">
      <c r="B3" s="1"/>
      <c r="C3" s="2" t="s">
        <v>1</v>
      </c>
      <c r="D3" s="2"/>
      <c r="E3" s="96" t="s">
        <v>19</v>
      </c>
      <c r="F3" s="96"/>
      <c r="G3" s="20"/>
      <c r="H3" s="20"/>
      <c r="I3" s="30"/>
      <c r="J3" s="15"/>
    </row>
    <row r="4" spans="2:10" ht="18" x14ac:dyDescent="0.25">
      <c r="B4" s="3" t="s">
        <v>8</v>
      </c>
      <c r="C4" s="4" t="s">
        <v>2</v>
      </c>
      <c r="D4" s="4" t="s">
        <v>23</v>
      </c>
      <c r="E4" s="97" t="s">
        <v>3</v>
      </c>
      <c r="F4" s="98"/>
      <c r="G4" s="21"/>
      <c r="H4" s="20"/>
      <c r="I4" s="30"/>
      <c r="J4" s="15"/>
    </row>
    <row r="5" spans="2:10" ht="18" x14ac:dyDescent="0.25">
      <c r="B5" s="87">
        <v>1</v>
      </c>
      <c r="C5" s="47" t="s">
        <v>483</v>
      </c>
      <c r="D5" s="47"/>
      <c r="E5" s="99">
        <f>J15</f>
        <v>144000</v>
      </c>
      <c r="F5" s="100"/>
      <c r="G5" s="22"/>
      <c r="H5" s="20"/>
      <c r="I5" s="30"/>
      <c r="J5" s="15"/>
    </row>
    <row r="6" spans="2:10" ht="18" x14ac:dyDescent="0.25">
      <c r="B6" s="87">
        <v>2</v>
      </c>
      <c r="C6" s="47" t="s">
        <v>484</v>
      </c>
      <c r="D6" s="48"/>
      <c r="E6" s="99">
        <f>J23</f>
        <v>412500</v>
      </c>
      <c r="F6" s="100"/>
      <c r="G6" s="20"/>
      <c r="H6" s="20"/>
      <c r="I6" s="30"/>
      <c r="J6" s="15"/>
    </row>
    <row r="7" spans="2:10" ht="18" x14ac:dyDescent="0.25">
      <c r="B7" s="87">
        <v>3</v>
      </c>
      <c r="C7" s="47" t="s">
        <v>485</v>
      </c>
      <c r="D7" s="48"/>
      <c r="E7" s="123">
        <f>J38</f>
        <v>213500</v>
      </c>
      <c r="F7" s="123"/>
      <c r="G7" s="20"/>
      <c r="H7" s="20"/>
      <c r="I7" s="30"/>
      <c r="J7" s="15"/>
    </row>
    <row r="8" spans="2:10" ht="18" x14ac:dyDescent="0.25">
      <c r="B8" s="87">
        <v>4</v>
      </c>
      <c r="C8" s="47" t="str">
        <f>C39</f>
        <v>税 Tax</v>
      </c>
      <c r="D8" s="48"/>
      <c r="E8" s="123">
        <f>J40</f>
        <v>52118.99</v>
      </c>
      <c r="F8" s="123"/>
      <c r="G8" s="86"/>
      <c r="H8" s="20"/>
      <c r="I8" s="30"/>
      <c r="J8" s="15"/>
    </row>
    <row r="9" spans="2:10" ht="18" x14ac:dyDescent="0.25">
      <c r="B9" s="47"/>
      <c r="C9" s="47" t="s">
        <v>486</v>
      </c>
      <c r="D9" s="47"/>
      <c r="E9" s="118">
        <f>J42</f>
        <v>822118.99</v>
      </c>
      <c r="F9" s="118"/>
      <c r="G9" s="20"/>
      <c r="H9" s="20"/>
      <c r="I9" s="30"/>
      <c r="J9" s="15"/>
    </row>
    <row r="10" spans="2:10" ht="46" x14ac:dyDescent="0.3">
      <c r="B10" s="7"/>
      <c r="C10" s="8" t="s">
        <v>4</v>
      </c>
      <c r="D10" s="8"/>
      <c r="E10" s="28"/>
      <c r="F10" s="23"/>
      <c r="G10" s="23"/>
      <c r="H10" s="23"/>
      <c r="I10" s="31"/>
      <c r="J10" s="16"/>
    </row>
    <row r="11" spans="2:10" ht="54" x14ac:dyDescent="0.15">
      <c r="B11" s="9" t="s">
        <v>5</v>
      </c>
      <c r="C11" s="102" t="s">
        <v>9</v>
      </c>
      <c r="D11" s="103"/>
      <c r="E11" s="9" t="s">
        <v>6</v>
      </c>
      <c r="F11" s="9" t="s">
        <v>10</v>
      </c>
      <c r="G11" s="10" t="s">
        <v>26</v>
      </c>
      <c r="H11" s="11" t="s">
        <v>7</v>
      </c>
      <c r="I11" s="32" t="s">
        <v>11</v>
      </c>
      <c r="J11" s="17" t="s">
        <v>12</v>
      </c>
    </row>
    <row r="12" spans="2:10" ht="16" x14ac:dyDescent="0.15">
      <c r="B12" s="46">
        <v>1</v>
      </c>
      <c r="C12" s="39" t="s">
        <v>441</v>
      </c>
      <c r="D12" s="39"/>
      <c r="E12" s="40"/>
      <c r="F12" s="35"/>
      <c r="G12" s="36"/>
      <c r="H12" s="36"/>
      <c r="I12" s="37"/>
      <c r="J12" s="41"/>
    </row>
    <row r="13" spans="2:10" ht="16" x14ac:dyDescent="0.15">
      <c r="B13" s="25" t="s">
        <v>17</v>
      </c>
      <c r="C13" s="43" t="s">
        <v>442</v>
      </c>
      <c r="D13" s="14" t="s">
        <v>443</v>
      </c>
      <c r="E13" s="27" t="s">
        <v>444</v>
      </c>
      <c r="F13" s="27">
        <v>1</v>
      </c>
      <c r="G13" s="12">
        <v>12</v>
      </c>
      <c r="H13" s="13">
        <v>1</v>
      </c>
      <c r="I13" s="19">
        <v>8000</v>
      </c>
      <c r="J13" s="19">
        <f>F13*G13*H13*I13</f>
        <v>96000</v>
      </c>
    </row>
    <row r="14" spans="2:10" s="26" customFormat="1" ht="16" x14ac:dyDescent="0.15">
      <c r="B14" s="25" t="s">
        <v>20</v>
      </c>
      <c r="C14" s="43" t="s">
        <v>445</v>
      </c>
      <c r="D14" s="43" t="s">
        <v>446</v>
      </c>
      <c r="E14" s="27" t="s">
        <v>444</v>
      </c>
      <c r="F14" s="27">
        <v>1</v>
      </c>
      <c r="G14" s="12">
        <v>6</v>
      </c>
      <c r="H14" s="13">
        <v>1</v>
      </c>
      <c r="I14" s="19">
        <v>8000</v>
      </c>
      <c r="J14" s="19">
        <f>I14*F14*G14*H14</f>
        <v>48000</v>
      </c>
    </row>
    <row r="15" spans="2:10" ht="18" x14ac:dyDescent="0.25">
      <c r="B15" s="104"/>
      <c r="C15" s="105"/>
      <c r="D15" s="105"/>
      <c r="E15" s="105"/>
      <c r="F15" s="105"/>
      <c r="G15" s="105"/>
      <c r="H15" s="105"/>
      <c r="I15" s="106"/>
      <c r="J15" s="42">
        <f>SUM(J13:J14)</f>
        <v>144000</v>
      </c>
    </row>
    <row r="16" spans="2:10" ht="16" x14ac:dyDescent="0.15">
      <c r="B16" s="46">
        <v>2</v>
      </c>
      <c r="C16" s="39" t="s">
        <v>447</v>
      </c>
      <c r="D16" s="39"/>
      <c r="E16" s="40"/>
      <c r="F16" s="35"/>
      <c r="G16" s="36"/>
      <c r="H16" s="36"/>
      <c r="I16" s="37"/>
      <c r="J16" s="41"/>
    </row>
    <row r="17" spans="2:10" ht="16" x14ac:dyDescent="0.15">
      <c r="B17" s="25" t="s">
        <v>448</v>
      </c>
      <c r="C17" s="43" t="s">
        <v>449</v>
      </c>
      <c r="D17" s="14"/>
      <c r="E17" s="27" t="s">
        <v>450</v>
      </c>
      <c r="F17" s="27">
        <v>1</v>
      </c>
      <c r="G17" s="27">
        <v>8</v>
      </c>
      <c r="H17" s="27">
        <v>1</v>
      </c>
      <c r="I17" s="80">
        <v>25000</v>
      </c>
      <c r="J17" s="80">
        <f>F17*G17*H17*I17</f>
        <v>200000</v>
      </c>
    </row>
    <row r="18" spans="2:10" ht="16" x14ac:dyDescent="0.15">
      <c r="B18" s="25" t="s">
        <v>423</v>
      </c>
      <c r="C18" s="43" t="s">
        <v>453</v>
      </c>
      <c r="D18" s="43"/>
      <c r="E18" s="27" t="s">
        <v>450</v>
      </c>
      <c r="F18" s="27">
        <v>1</v>
      </c>
      <c r="G18" s="27">
        <v>4</v>
      </c>
      <c r="H18" s="27">
        <v>1</v>
      </c>
      <c r="I18" s="80">
        <v>10000</v>
      </c>
      <c r="J18" s="80">
        <f t="shared" ref="J18:J21" si="0">F18*G18*H18*I18</f>
        <v>40000</v>
      </c>
    </row>
    <row r="19" spans="2:10" ht="16" x14ac:dyDescent="0.15">
      <c r="B19" s="25" t="s">
        <v>420</v>
      </c>
      <c r="C19" s="43" t="s">
        <v>454</v>
      </c>
      <c r="D19" s="43"/>
      <c r="E19" s="27" t="s">
        <v>450</v>
      </c>
      <c r="F19" s="27">
        <v>1</v>
      </c>
      <c r="G19" s="27">
        <v>10</v>
      </c>
      <c r="H19" s="27">
        <v>1</v>
      </c>
      <c r="I19" s="80">
        <v>5000</v>
      </c>
      <c r="J19" s="80">
        <f t="shared" si="0"/>
        <v>50000</v>
      </c>
    </row>
    <row r="20" spans="2:10" ht="16" x14ac:dyDescent="0.15">
      <c r="B20" s="25" t="s">
        <v>43</v>
      </c>
      <c r="C20" s="43" t="s">
        <v>455</v>
      </c>
      <c r="D20" s="43"/>
      <c r="E20" s="27" t="s">
        <v>451</v>
      </c>
      <c r="F20" s="27">
        <v>1</v>
      </c>
      <c r="G20" s="27">
        <v>5</v>
      </c>
      <c r="H20" s="27">
        <v>1</v>
      </c>
      <c r="I20" s="80">
        <v>5000</v>
      </c>
      <c r="J20" s="80">
        <f t="shared" si="0"/>
        <v>25000</v>
      </c>
    </row>
    <row r="21" spans="2:10" ht="16" x14ac:dyDescent="0.15">
      <c r="B21" s="25" t="s">
        <v>421</v>
      </c>
      <c r="C21" s="43" t="s">
        <v>456</v>
      </c>
      <c r="D21" s="43"/>
      <c r="E21" s="27" t="s">
        <v>452</v>
      </c>
      <c r="F21" s="27">
        <v>1</v>
      </c>
      <c r="G21" s="27">
        <v>3</v>
      </c>
      <c r="H21" s="27">
        <v>1</v>
      </c>
      <c r="I21" s="80">
        <v>20000</v>
      </c>
      <c r="J21" s="80">
        <f t="shared" si="0"/>
        <v>60000</v>
      </c>
    </row>
    <row r="22" spans="2:10" ht="16" x14ac:dyDescent="0.15">
      <c r="B22" s="25" t="s">
        <v>422</v>
      </c>
      <c r="C22" s="57" t="s">
        <v>487</v>
      </c>
      <c r="D22" s="130"/>
      <c r="E22" s="130"/>
      <c r="F22" s="130"/>
      <c r="G22" s="130"/>
      <c r="H22" s="130"/>
      <c r="I22" s="131"/>
      <c r="J22" s="80">
        <f>(J17+J18+J19+J20+J21)*0.1</f>
        <v>37500</v>
      </c>
    </row>
    <row r="23" spans="2:10" ht="18" x14ac:dyDescent="0.25">
      <c r="B23" s="104" t="s">
        <v>13</v>
      </c>
      <c r="C23" s="105"/>
      <c r="D23" s="105"/>
      <c r="E23" s="105"/>
      <c r="F23" s="105"/>
      <c r="G23" s="105"/>
      <c r="H23" s="105"/>
      <c r="I23" s="106"/>
      <c r="J23" s="42">
        <f>SUM(J17:J22)</f>
        <v>412500</v>
      </c>
    </row>
    <row r="24" spans="2:10" ht="16" x14ac:dyDescent="0.15">
      <c r="B24" s="46">
        <v>3</v>
      </c>
      <c r="C24" s="39" t="s">
        <v>457</v>
      </c>
      <c r="D24" s="39"/>
      <c r="E24" s="40"/>
      <c r="F24" s="35"/>
      <c r="G24" s="36"/>
      <c r="H24" s="36"/>
      <c r="I24" s="37"/>
      <c r="J24" s="41"/>
    </row>
    <row r="25" spans="2:10" ht="16" x14ac:dyDescent="0.15">
      <c r="B25" s="25" t="s">
        <v>477</v>
      </c>
      <c r="C25" s="43" t="s">
        <v>458</v>
      </c>
      <c r="D25" s="14" t="s">
        <v>459</v>
      </c>
      <c r="E25" s="27" t="s">
        <v>435</v>
      </c>
      <c r="F25" s="27">
        <v>1</v>
      </c>
      <c r="G25" s="27">
        <v>6</v>
      </c>
      <c r="H25" s="27">
        <v>4</v>
      </c>
      <c r="I25" s="80">
        <v>800</v>
      </c>
      <c r="J25" s="80">
        <f>F25*G25*H25*I25</f>
        <v>19200</v>
      </c>
    </row>
    <row r="26" spans="2:10" ht="18" x14ac:dyDescent="0.15">
      <c r="B26" s="124" t="s">
        <v>478</v>
      </c>
      <c r="C26" s="81" t="s">
        <v>460</v>
      </c>
      <c r="D26" s="43"/>
      <c r="E26" s="27" t="s">
        <v>476</v>
      </c>
      <c r="F26" s="27">
        <v>1</v>
      </c>
      <c r="G26" s="27">
        <v>1</v>
      </c>
      <c r="H26" s="27">
        <v>6</v>
      </c>
      <c r="I26" s="80">
        <v>2000</v>
      </c>
      <c r="J26" s="80">
        <f>F26*G26*H26*I26</f>
        <v>12000</v>
      </c>
    </row>
    <row r="27" spans="2:10" ht="18" x14ac:dyDescent="0.15">
      <c r="B27" s="125"/>
      <c r="C27" s="82" t="s">
        <v>461</v>
      </c>
      <c r="D27" s="43"/>
      <c r="E27" s="27" t="s">
        <v>419</v>
      </c>
      <c r="F27" s="27">
        <v>1</v>
      </c>
      <c r="G27" s="27">
        <v>1</v>
      </c>
      <c r="H27" s="27">
        <v>6</v>
      </c>
      <c r="I27" s="80">
        <v>3000</v>
      </c>
      <c r="J27" s="80">
        <f t="shared" ref="J27:J37" si="1">F27*G27*H27*I27</f>
        <v>18000</v>
      </c>
    </row>
    <row r="28" spans="2:10" ht="18" x14ac:dyDescent="0.15">
      <c r="B28" s="125"/>
      <c r="C28" s="82" t="s">
        <v>462</v>
      </c>
      <c r="D28" s="43"/>
      <c r="E28" s="27" t="s">
        <v>419</v>
      </c>
      <c r="F28" s="27">
        <v>1</v>
      </c>
      <c r="G28" s="27">
        <v>1</v>
      </c>
      <c r="H28" s="27">
        <v>6</v>
      </c>
      <c r="I28" s="80">
        <v>800</v>
      </c>
      <c r="J28" s="80">
        <f t="shared" si="1"/>
        <v>4800</v>
      </c>
    </row>
    <row r="29" spans="2:10" ht="18" x14ac:dyDescent="0.15">
      <c r="B29" s="125"/>
      <c r="C29" s="82" t="s">
        <v>463</v>
      </c>
      <c r="D29" s="43"/>
      <c r="E29" s="27" t="s">
        <v>472</v>
      </c>
      <c r="F29" s="27">
        <v>1</v>
      </c>
      <c r="G29" s="27">
        <v>1</v>
      </c>
      <c r="H29" s="27">
        <v>6</v>
      </c>
      <c r="I29" s="80">
        <v>1000</v>
      </c>
      <c r="J29" s="80">
        <f t="shared" si="1"/>
        <v>6000</v>
      </c>
    </row>
    <row r="30" spans="2:10" ht="18" x14ac:dyDescent="0.15">
      <c r="B30" s="125"/>
      <c r="C30" s="82" t="s">
        <v>464</v>
      </c>
      <c r="D30" s="57"/>
      <c r="E30" s="27" t="s">
        <v>472</v>
      </c>
      <c r="F30" s="27">
        <v>1</v>
      </c>
      <c r="G30" s="27">
        <v>1</v>
      </c>
      <c r="H30" s="27">
        <v>6</v>
      </c>
      <c r="I30" s="80">
        <v>500</v>
      </c>
      <c r="J30" s="80">
        <f t="shared" si="1"/>
        <v>3000</v>
      </c>
    </row>
    <row r="31" spans="2:10" ht="18" x14ac:dyDescent="0.15">
      <c r="B31" s="126"/>
      <c r="C31" s="83" t="s">
        <v>465</v>
      </c>
      <c r="D31" s="57"/>
      <c r="E31" s="27" t="s">
        <v>473</v>
      </c>
      <c r="F31" s="27">
        <v>1</v>
      </c>
      <c r="G31" s="27">
        <v>1</v>
      </c>
      <c r="H31" s="27">
        <v>6</v>
      </c>
      <c r="I31" s="80">
        <v>1000</v>
      </c>
      <c r="J31" s="80">
        <f t="shared" si="1"/>
        <v>6000</v>
      </c>
    </row>
    <row r="32" spans="2:10" ht="18" x14ac:dyDescent="0.15">
      <c r="B32" s="127" t="s">
        <v>479</v>
      </c>
      <c r="C32" s="84" t="s">
        <v>466</v>
      </c>
      <c r="D32" s="57"/>
      <c r="E32" s="27" t="s">
        <v>30</v>
      </c>
      <c r="F32" s="27">
        <v>1</v>
      </c>
      <c r="G32" s="27">
        <v>1</v>
      </c>
      <c r="H32" s="27">
        <v>1</v>
      </c>
      <c r="I32" s="80">
        <v>3000</v>
      </c>
      <c r="J32" s="80">
        <f t="shared" si="1"/>
        <v>3000</v>
      </c>
    </row>
    <row r="33" spans="2:12" ht="18" x14ac:dyDescent="0.15">
      <c r="B33" s="128"/>
      <c r="C33" s="85" t="s">
        <v>467</v>
      </c>
      <c r="D33" s="57"/>
      <c r="E33" s="27" t="s">
        <v>474</v>
      </c>
      <c r="F33" s="27">
        <v>1</v>
      </c>
      <c r="G33" s="27">
        <v>5</v>
      </c>
      <c r="H33" s="27">
        <v>1</v>
      </c>
      <c r="I33" s="80">
        <v>300</v>
      </c>
      <c r="J33" s="80">
        <f t="shared" si="1"/>
        <v>1500</v>
      </c>
    </row>
    <row r="34" spans="2:12" ht="18" x14ac:dyDescent="0.15">
      <c r="B34" s="128"/>
      <c r="C34" s="85" t="s">
        <v>468</v>
      </c>
      <c r="D34" s="57"/>
      <c r="E34" s="27" t="s">
        <v>475</v>
      </c>
      <c r="F34" s="27">
        <v>1</v>
      </c>
      <c r="G34" s="27">
        <v>180</v>
      </c>
      <c r="H34" s="27">
        <v>1</v>
      </c>
      <c r="I34" s="80">
        <v>500</v>
      </c>
      <c r="J34" s="80">
        <f t="shared" si="1"/>
        <v>90000</v>
      </c>
    </row>
    <row r="35" spans="2:12" ht="18" x14ac:dyDescent="0.15">
      <c r="B35" s="128"/>
      <c r="C35" s="85" t="s">
        <v>469</v>
      </c>
      <c r="D35" s="57"/>
      <c r="E35" s="27" t="s">
        <v>474</v>
      </c>
      <c r="F35" s="27">
        <v>1</v>
      </c>
      <c r="G35" s="27">
        <v>40</v>
      </c>
      <c r="H35" s="27">
        <v>1</v>
      </c>
      <c r="I35" s="80">
        <v>200</v>
      </c>
      <c r="J35" s="80">
        <f t="shared" si="1"/>
        <v>8000</v>
      </c>
    </row>
    <row r="36" spans="2:12" ht="18" x14ac:dyDescent="0.15">
      <c r="B36" s="128"/>
      <c r="C36" s="85" t="s">
        <v>470</v>
      </c>
      <c r="D36" s="57"/>
      <c r="E36" s="27" t="s">
        <v>474</v>
      </c>
      <c r="F36" s="27">
        <v>1</v>
      </c>
      <c r="G36" s="27">
        <v>10</v>
      </c>
      <c r="H36" s="27">
        <v>1</v>
      </c>
      <c r="I36" s="80">
        <v>1000</v>
      </c>
      <c r="J36" s="80">
        <f t="shared" si="1"/>
        <v>10000</v>
      </c>
    </row>
    <row r="37" spans="2:12" ht="18" x14ac:dyDescent="0.15">
      <c r="B37" s="129"/>
      <c r="C37" s="85" t="s">
        <v>471</v>
      </c>
      <c r="D37" s="57"/>
      <c r="E37" s="27" t="s">
        <v>435</v>
      </c>
      <c r="F37" s="27">
        <v>1</v>
      </c>
      <c r="G37" s="27">
        <v>2</v>
      </c>
      <c r="H37" s="27">
        <v>16</v>
      </c>
      <c r="I37" s="80">
        <v>1000</v>
      </c>
      <c r="J37" s="80">
        <f t="shared" si="1"/>
        <v>32000</v>
      </c>
    </row>
    <row r="38" spans="2:12" ht="18" x14ac:dyDescent="0.25">
      <c r="B38" s="104" t="s">
        <v>13</v>
      </c>
      <c r="C38" s="105"/>
      <c r="D38" s="105"/>
      <c r="E38" s="105"/>
      <c r="F38" s="105"/>
      <c r="G38" s="105"/>
      <c r="H38" s="105"/>
      <c r="I38" s="106"/>
      <c r="J38" s="42">
        <f>SUM(J25:J37)</f>
        <v>213500</v>
      </c>
    </row>
    <row r="39" spans="2:12" ht="16" x14ac:dyDescent="0.15">
      <c r="B39" s="34">
        <v>4</v>
      </c>
      <c r="C39" s="38" t="s">
        <v>15</v>
      </c>
      <c r="D39" s="49">
        <v>6.7686999999999997E-2</v>
      </c>
      <c r="E39" s="110"/>
      <c r="F39" s="111"/>
      <c r="G39" s="111"/>
      <c r="H39" s="111"/>
      <c r="I39" s="111"/>
      <c r="J39" s="112"/>
      <c r="K39" s="26"/>
      <c r="L39" s="26"/>
    </row>
    <row r="40" spans="2:12" ht="18" x14ac:dyDescent="0.25">
      <c r="B40" s="113" t="s">
        <v>13</v>
      </c>
      <c r="C40" s="113"/>
      <c r="D40" s="113"/>
      <c r="E40" s="113"/>
      <c r="F40" s="113"/>
      <c r="G40" s="113"/>
      <c r="H40" s="113"/>
      <c r="I40" s="113"/>
      <c r="J40" s="42">
        <f>(J15+J23+J38)*D39</f>
        <v>52118.99</v>
      </c>
      <c r="K40" s="26"/>
      <c r="L40" s="26"/>
    </row>
    <row r="41" spans="2:12" ht="16" x14ac:dyDescent="0.15">
      <c r="B41" s="114"/>
      <c r="C41" s="115"/>
      <c r="D41" s="115"/>
      <c r="E41" s="115"/>
      <c r="F41" s="115"/>
      <c r="G41" s="115"/>
      <c r="H41" s="115"/>
      <c r="I41" s="115"/>
      <c r="J41" s="116"/>
      <c r="K41" s="26"/>
      <c r="L41" s="26"/>
    </row>
    <row r="42" spans="2:12" ht="18" x14ac:dyDescent="0.25">
      <c r="B42" s="101" t="s">
        <v>14</v>
      </c>
      <c r="C42" s="101"/>
      <c r="D42" s="101"/>
      <c r="E42" s="101"/>
      <c r="F42" s="101"/>
      <c r="G42" s="101"/>
      <c r="H42" s="101"/>
      <c r="I42" s="101"/>
      <c r="J42" s="44">
        <f>J15+J40+J23+J38</f>
        <v>822118.99</v>
      </c>
    </row>
    <row r="49" spans="2:12" s="26" customFormat="1" ht="33" customHeight="1" x14ac:dyDescent="0.15">
      <c r="B49"/>
      <c r="C49"/>
      <c r="D49"/>
      <c r="E49" s="29"/>
      <c r="F49" s="24"/>
      <c r="G49" s="24"/>
      <c r="H49" s="24"/>
      <c r="I49" s="33"/>
      <c r="J49" s="18"/>
      <c r="K49"/>
      <c r="L49"/>
    </row>
    <row r="50" spans="2:12" s="26" customFormat="1" x14ac:dyDescent="0.15">
      <c r="B50"/>
      <c r="C50"/>
      <c r="D50"/>
      <c r="E50" s="29"/>
      <c r="F50" s="24"/>
      <c r="G50" s="24"/>
      <c r="H50" s="24"/>
      <c r="I50" s="33"/>
      <c r="J50" s="18"/>
      <c r="K50"/>
      <c r="L50"/>
    </row>
    <row r="51" spans="2:12" s="26" customFormat="1" x14ac:dyDescent="0.15">
      <c r="B51"/>
      <c r="C51"/>
      <c r="D51"/>
      <c r="E51" s="29"/>
      <c r="F51" s="24"/>
      <c r="G51" s="24"/>
      <c r="H51" s="24"/>
      <c r="I51" s="33"/>
      <c r="J51" s="18"/>
      <c r="K51"/>
      <c r="L51"/>
    </row>
  </sheetData>
  <mergeCells count="19">
    <mergeCell ref="C11:D11"/>
    <mergeCell ref="B15:I15"/>
    <mergeCell ref="E39:J39"/>
    <mergeCell ref="B40:I40"/>
    <mergeCell ref="B41:J41"/>
    <mergeCell ref="D22:I22"/>
    <mergeCell ref="B42:I42"/>
    <mergeCell ref="B23:I23"/>
    <mergeCell ref="B38:I38"/>
    <mergeCell ref="B26:B31"/>
    <mergeCell ref="B32:B37"/>
    <mergeCell ref="B2:F2"/>
    <mergeCell ref="E3:F3"/>
    <mergeCell ref="E4:F4"/>
    <mergeCell ref="E5:F5"/>
    <mergeCell ref="E9:F9"/>
    <mergeCell ref="E8:F8"/>
    <mergeCell ref="E6:F6"/>
    <mergeCell ref="E7:F7"/>
  </mergeCells>
  <phoneticPr fontId="1" type="noConversion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26"/>
  <sheetViews>
    <sheetView zoomScale="75" workbookViewId="0">
      <selection activeCell="I32" sqref="I32"/>
    </sheetView>
  </sheetViews>
  <sheetFormatPr baseColWidth="10" defaultColWidth="8.83203125" defaultRowHeight="16" customHeight="1" x14ac:dyDescent="0.15"/>
  <cols>
    <col min="2" max="2" width="8.5" customWidth="1"/>
    <col min="3" max="3" width="30.83203125" customWidth="1"/>
    <col min="4" max="4" width="47.33203125" customWidth="1"/>
    <col min="5" max="5" width="13.1640625" style="29" customWidth="1"/>
    <col min="6" max="6" width="11" style="24" customWidth="1"/>
    <col min="7" max="8" width="8.33203125" style="24" customWidth="1"/>
    <col min="9" max="9" width="10.83203125" style="33" customWidth="1"/>
    <col min="10" max="10" width="17.6640625" style="18" customWidth="1"/>
  </cols>
  <sheetData>
    <row r="2" spans="2:12" ht="16" customHeight="1" x14ac:dyDescent="0.3">
      <c r="B2" s="95" t="s">
        <v>424</v>
      </c>
      <c r="C2" s="95"/>
      <c r="D2" s="95"/>
      <c r="E2" s="95"/>
      <c r="F2" s="95"/>
      <c r="G2" s="20"/>
      <c r="H2" s="20"/>
      <c r="I2" s="30"/>
      <c r="J2" s="15"/>
    </row>
    <row r="3" spans="2:12" ht="16" customHeight="1" x14ac:dyDescent="0.25">
      <c r="B3" s="1"/>
      <c r="C3" s="2" t="s">
        <v>1</v>
      </c>
      <c r="D3" s="2"/>
      <c r="E3" s="96" t="s">
        <v>425</v>
      </c>
      <c r="F3" s="96"/>
      <c r="G3" s="20"/>
      <c r="H3" s="20"/>
      <c r="I3" s="30"/>
      <c r="J3" s="15"/>
    </row>
    <row r="4" spans="2:12" ht="16" customHeight="1" x14ac:dyDescent="0.25">
      <c r="B4" s="3" t="s">
        <v>426</v>
      </c>
      <c r="C4" s="4" t="s">
        <v>2</v>
      </c>
      <c r="D4" s="4" t="s">
        <v>427</v>
      </c>
      <c r="E4" s="97" t="s">
        <v>3</v>
      </c>
      <c r="F4" s="98"/>
      <c r="G4" s="21"/>
      <c r="H4" s="20"/>
      <c r="I4" s="30"/>
      <c r="J4" s="15"/>
    </row>
    <row r="5" spans="2:12" ht="16" customHeight="1" x14ac:dyDescent="0.25">
      <c r="B5" s="78">
        <v>1</v>
      </c>
      <c r="C5" s="47" t="str">
        <f>C10</f>
        <v>幻灯片撰写</v>
      </c>
      <c r="D5" s="47"/>
      <c r="E5" s="99">
        <f>J13</f>
        <v>240000</v>
      </c>
      <c r="F5" s="100"/>
      <c r="G5" s="22"/>
      <c r="H5" s="20"/>
      <c r="I5" s="30"/>
      <c r="J5" s="15"/>
    </row>
    <row r="6" spans="2:12" ht="16" customHeight="1" x14ac:dyDescent="0.25">
      <c r="B6" s="78" t="s">
        <v>493</v>
      </c>
      <c r="C6" s="48" t="str">
        <f>C14</f>
        <v>税 Tax</v>
      </c>
      <c r="D6" s="48"/>
      <c r="E6" s="99">
        <f>J15</f>
        <v>16244.88</v>
      </c>
      <c r="F6" s="100"/>
      <c r="G6" s="20"/>
      <c r="H6" s="20"/>
      <c r="I6" s="30"/>
      <c r="J6" s="15"/>
    </row>
    <row r="7" spans="2:12" ht="16" customHeight="1" x14ac:dyDescent="0.25">
      <c r="B7" s="79"/>
      <c r="C7" s="47" t="s">
        <v>0</v>
      </c>
      <c r="D7" s="47"/>
      <c r="E7" s="93">
        <f>J17</f>
        <v>256244.88</v>
      </c>
      <c r="F7" s="94"/>
      <c r="G7" s="20"/>
      <c r="H7" s="20"/>
      <c r="I7" s="30"/>
      <c r="J7" s="15"/>
    </row>
    <row r="8" spans="2:12" ht="46" x14ac:dyDescent="0.3">
      <c r="B8" s="7"/>
      <c r="C8" s="8" t="s">
        <v>4</v>
      </c>
      <c r="D8" s="8"/>
      <c r="E8" s="28"/>
      <c r="F8" s="23"/>
      <c r="G8" s="23"/>
      <c r="H8" s="23"/>
      <c r="I8" s="31"/>
      <c r="J8" s="16"/>
    </row>
    <row r="9" spans="2:12" ht="16" customHeight="1" x14ac:dyDescent="0.15">
      <c r="B9" s="9" t="s">
        <v>5</v>
      </c>
      <c r="C9" s="102" t="s">
        <v>428</v>
      </c>
      <c r="D9" s="103"/>
      <c r="E9" s="9" t="s">
        <v>6</v>
      </c>
      <c r="F9" s="9" t="s">
        <v>429</v>
      </c>
      <c r="G9" s="10" t="s">
        <v>430</v>
      </c>
      <c r="H9" s="11" t="s">
        <v>7</v>
      </c>
      <c r="I9" s="32" t="s">
        <v>431</v>
      </c>
      <c r="J9" s="17" t="s">
        <v>432</v>
      </c>
    </row>
    <row r="10" spans="2:12" ht="16" customHeight="1" x14ac:dyDescent="0.15">
      <c r="B10" s="46">
        <v>1</v>
      </c>
      <c r="C10" s="39" t="s">
        <v>488</v>
      </c>
      <c r="D10" s="39"/>
      <c r="E10" s="40"/>
      <c r="F10" s="35"/>
      <c r="G10" s="36"/>
      <c r="H10" s="36"/>
      <c r="I10" s="37"/>
      <c r="J10" s="41"/>
    </row>
    <row r="11" spans="2:12" x14ac:dyDescent="0.15">
      <c r="B11" s="25" t="s">
        <v>439</v>
      </c>
      <c r="C11" s="132" t="s">
        <v>489</v>
      </c>
      <c r="D11" s="52" t="s">
        <v>491</v>
      </c>
      <c r="E11" s="50" t="s">
        <v>433</v>
      </c>
      <c r="F11" s="50">
        <v>1</v>
      </c>
      <c r="G11" s="50">
        <v>8</v>
      </c>
      <c r="H11" s="52">
        <v>5</v>
      </c>
      <c r="I11" s="53">
        <v>1000</v>
      </c>
      <c r="J11" s="53">
        <f>F11*G11*H11*I11</f>
        <v>40000</v>
      </c>
    </row>
    <row r="12" spans="2:12" ht="32" x14ac:dyDescent="0.15">
      <c r="B12" s="25" t="s">
        <v>20</v>
      </c>
      <c r="C12" s="132" t="s">
        <v>490</v>
      </c>
      <c r="D12" s="52" t="s">
        <v>492</v>
      </c>
      <c r="E12" s="50" t="s">
        <v>95</v>
      </c>
      <c r="F12" s="50">
        <v>1</v>
      </c>
      <c r="G12" s="50">
        <v>40</v>
      </c>
      <c r="H12" s="52">
        <v>5</v>
      </c>
      <c r="I12" s="53">
        <v>1000</v>
      </c>
      <c r="J12" s="53">
        <f>F12*G12*H12*I12</f>
        <v>200000</v>
      </c>
    </row>
    <row r="13" spans="2:12" ht="16" customHeight="1" x14ac:dyDescent="0.25">
      <c r="B13" s="104" t="s">
        <v>434</v>
      </c>
      <c r="C13" s="105"/>
      <c r="D13" s="105"/>
      <c r="E13" s="105"/>
      <c r="F13" s="105"/>
      <c r="G13" s="105"/>
      <c r="H13" s="105"/>
      <c r="I13" s="106"/>
      <c r="J13" s="42">
        <f>SUM(J11:J12)</f>
        <v>240000</v>
      </c>
    </row>
    <row r="14" spans="2:12" ht="16" customHeight="1" x14ac:dyDescent="0.15">
      <c r="B14" s="34">
        <v>2</v>
      </c>
      <c r="C14" s="38" t="s">
        <v>437</v>
      </c>
      <c r="D14" s="49">
        <v>6.7686999999999997E-2</v>
      </c>
      <c r="E14" s="110"/>
      <c r="F14" s="111"/>
      <c r="G14" s="111"/>
      <c r="H14" s="111"/>
      <c r="I14" s="111"/>
      <c r="J14" s="112"/>
      <c r="K14" s="26"/>
      <c r="L14" s="26"/>
    </row>
    <row r="15" spans="2:12" ht="16" customHeight="1" x14ac:dyDescent="0.25">
      <c r="B15" s="113" t="s">
        <v>436</v>
      </c>
      <c r="C15" s="113"/>
      <c r="D15" s="113"/>
      <c r="E15" s="113"/>
      <c r="F15" s="113"/>
      <c r="G15" s="113"/>
      <c r="H15" s="113"/>
      <c r="I15" s="113"/>
      <c r="J15" s="42">
        <f>(J13)*D14</f>
        <v>16244.88</v>
      </c>
      <c r="K15" s="26"/>
      <c r="L15" s="26"/>
    </row>
    <row r="16" spans="2:12" ht="16" customHeight="1" x14ac:dyDescent="0.15">
      <c r="B16" s="114"/>
      <c r="C16" s="115"/>
      <c r="D16" s="115"/>
      <c r="E16" s="115"/>
      <c r="F16" s="115"/>
      <c r="G16" s="115"/>
      <c r="H16" s="115"/>
      <c r="I16" s="115"/>
      <c r="J16" s="116"/>
      <c r="K16" s="26"/>
      <c r="L16" s="26"/>
    </row>
    <row r="17" spans="2:12" ht="16" customHeight="1" x14ac:dyDescent="0.25">
      <c r="B17" s="101" t="s">
        <v>438</v>
      </c>
      <c r="C17" s="101"/>
      <c r="D17" s="101"/>
      <c r="E17" s="101"/>
      <c r="F17" s="101"/>
      <c r="G17" s="101"/>
      <c r="H17" s="101"/>
      <c r="I17" s="101"/>
      <c r="J17" s="63">
        <f>J13+K19+J15</f>
        <v>256244.88</v>
      </c>
    </row>
    <row r="24" spans="2:12" s="26" customFormat="1" ht="16" customHeight="1" x14ac:dyDescent="0.15">
      <c r="B24"/>
      <c r="C24"/>
      <c r="D24"/>
      <c r="E24" s="29"/>
      <c r="F24" s="24"/>
      <c r="G24" s="24"/>
      <c r="H24" s="24"/>
      <c r="I24" s="33"/>
      <c r="J24" s="18"/>
      <c r="K24"/>
      <c r="L24"/>
    </row>
    <row r="25" spans="2:12" s="26" customFormat="1" ht="16" customHeight="1" x14ac:dyDescent="0.15">
      <c r="B25"/>
      <c r="C25"/>
      <c r="D25"/>
      <c r="E25" s="29"/>
      <c r="F25" s="24"/>
      <c r="G25" s="24"/>
      <c r="H25" s="24"/>
      <c r="I25" s="33"/>
      <c r="J25" s="18"/>
      <c r="K25"/>
      <c r="L25"/>
    </row>
    <row r="26" spans="2:12" s="26" customFormat="1" ht="16" customHeight="1" x14ac:dyDescent="0.15">
      <c r="B26"/>
      <c r="C26"/>
      <c r="D26"/>
      <c r="E26" s="29"/>
      <c r="F26" s="24"/>
      <c r="G26" s="24"/>
      <c r="H26" s="24"/>
      <c r="I26" s="33"/>
      <c r="J26" s="18"/>
      <c r="K26"/>
      <c r="L26"/>
    </row>
  </sheetData>
  <mergeCells count="12">
    <mergeCell ref="B17:I17"/>
    <mergeCell ref="E6:F6"/>
    <mergeCell ref="E7:F7"/>
    <mergeCell ref="C9:D9"/>
    <mergeCell ref="B13:I13"/>
    <mergeCell ref="E14:J14"/>
    <mergeCell ref="B15:I15"/>
    <mergeCell ref="B16:J16"/>
    <mergeCell ref="B2:F2"/>
    <mergeCell ref="E3:F3"/>
    <mergeCell ref="E4:F4"/>
    <mergeCell ref="E5:F5"/>
  </mergeCells>
  <phoneticPr fontId="1" type="noConversion"/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报价总表</vt:lpstr>
      <vt:lpstr>宣传册</vt:lpstr>
      <vt:lpstr>Call Center</vt:lpstr>
      <vt:lpstr>SEO</vt:lpstr>
      <vt:lpstr>网站优化</vt:lpstr>
      <vt:lpstr>SEO关键词</vt:lpstr>
      <vt:lpstr>SEO健康平台</vt:lpstr>
      <vt:lpstr>咚咚肿瘤科合作</vt:lpstr>
      <vt:lpstr>幻灯片撰写</vt:lpstr>
      <vt:lpstr>患教平台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Microsoft Office 用户</cp:lastModifiedBy>
  <dcterms:created xsi:type="dcterms:W3CDTF">2014-02-12T08:04:12Z</dcterms:created>
  <dcterms:modified xsi:type="dcterms:W3CDTF">2019-09-24T10:09:33Z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