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成果物----重要\康华企业视频号\视频号\报价\"/>
    </mc:Choice>
  </mc:AlternateContent>
  <bookViews>
    <workbookView xWindow="0" yWindow="0" windowWidth="19860" windowHeight="9050"/>
  </bookViews>
  <sheets>
    <sheet name="Sheet1" sheetId="2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H32" i="2"/>
  <c r="H31" i="2"/>
  <c r="H46" i="2"/>
  <c r="H76" i="2"/>
  <c r="H67" i="2"/>
  <c r="H83" i="2"/>
  <c r="H58" i="2"/>
  <c r="H51" i="2"/>
  <c r="H50" i="2"/>
  <c r="H49" i="2"/>
  <c r="H48" i="2"/>
  <c r="H47" i="2"/>
  <c r="H45" i="2"/>
  <c r="H44" i="2"/>
  <c r="H52" i="2"/>
  <c r="H14" i="2"/>
  <c r="H15" i="2"/>
  <c r="H17" i="2"/>
  <c r="H18" i="2"/>
  <c r="C5" i="2"/>
  <c r="H82" i="2"/>
  <c r="H84" i="2"/>
  <c r="C8" i="2"/>
  <c r="H78" i="2"/>
  <c r="H77" i="2"/>
  <c r="H75" i="2"/>
  <c r="H74" i="2"/>
  <c r="H73" i="2"/>
  <c r="H72" i="2"/>
  <c r="H69" i="2"/>
  <c r="H68" i="2"/>
  <c r="H66" i="2"/>
  <c r="H65" i="2"/>
  <c r="H64" i="2"/>
  <c r="H63" i="2"/>
  <c r="H60" i="2"/>
  <c r="H59" i="2"/>
  <c r="H57" i="2"/>
  <c r="H56" i="2"/>
  <c r="H55" i="2"/>
  <c r="H54" i="2"/>
  <c r="H39" i="2"/>
  <c r="H38" i="2"/>
  <c r="H37" i="2"/>
  <c r="H36" i="2"/>
  <c r="H35" i="2"/>
  <c r="H40" i="2"/>
  <c r="H30" i="2"/>
  <c r="H29" i="2"/>
  <c r="H28" i="2"/>
  <c r="H27" i="2"/>
  <c r="H26" i="2"/>
  <c r="H33" i="2"/>
  <c r="H23" i="2"/>
  <c r="H22" i="2"/>
  <c r="H21" i="2"/>
  <c r="H24" i="2"/>
  <c r="B9" i="2"/>
  <c r="B8" i="2"/>
  <c r="B7" i="2"/>
  <c r="B6" i="2"/>
  <c r="B4" i="2"/>
  <c r="H41" i="2"/>
  <c r="C6" i="2"/>
  <c r="H70" i="2"/>
  <c r="H61" i="2"/>
  <c r="H79" i="2"/>
  <c r="H80" i="2"/>
  <c r="C7" i="2"/>
  <c r="H85" i="2"/>
  <c r="H86" i="2"/>
  <c r="H88" i="2"/>
  <c r="C4" i="2"/>
  <c r="C9" i="2"/>
  <c r="C10" i="2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1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<sst xmlns="http://schemas.openxmlformats.org/spreadsheetml/2006/main" count="194" uniqueCount="114">
  <si>
    <t>Agency: must fill in
供应商（填入右边橘色处）</t>
  </si>
  <si>
    <t>上海麦田公共关系咨询有限公司</t>
    <phoneticPr fontId="3" type="noConversion"/>
  </si>
  <si>
    <t>Item</t>
    <phoneticPr fontId="3" type="noConversion"/>
  </si>
  <si>
    <t>Descripation描述</t>
  </si>
  <si>
    <t>Quotation
报价</t>
  </si>
  <si>
    <t>总计 Total</t>
  </si>
  <si>
    <t xml:space="preserve">Item  </t>
  </si>
  <si>
    <t>Descripation</t>
    <phoneticPr fontId="3" type="noConversion"/>
  </si>
  <si>
    <t>Unit</t>
  </si>
  <si>
    <t>Qty</t>
    <phoneticPr fontId="3" type="noConversion"/>
  </si>
  <si>
    <t>Time of usage</t>
  </si>
  <si>
    <t>Unit Price</t>
    <phoneticPr fontId="3" type="noConversion"/>
  </si>
  <si>
    <t>Total(RMB)</t>
    <phoneticPr fontId="3" type="noConversion"/>
  </si>
  <si>
    <t>Total</t>
  </si>
  <si>
    <t>税 Tax</t>
  </si>
  <si>
    <t>时</t>
    <phoneticPr fontId="13" type="noConversion"/>
  </si>
  <si>
    <t>视频剪辑</t>
    <phoneticPr fontId="3" type="noConversion"/>
  </si>
  <si>
    <t>元/分钟</t>
    <phoneticPr fontId="3" type="noConversion"/>
  </si>
  <si>
    <t>字幕</t>
    <phoneticPr fontId="3" type="noConversion"/>
  </si>
  <si>
    <t>为视频添加对应的字幕</t>
    <phoneticPr fontId="3" type="noConversion"/>
  </si>
  <si>
    <t>音乐/音效</t>
    <phoneticPr fontId="3" type="noConversion"/>
  </si>
  <si>
    <t>对提供的视频进行音效配乐，背景音乐编辑(不含版税)</t>
    <phoneticPr fontId="3" type="noConversion"/>
  </si>
  <si>
    <t>后期合成</t>
    <phoneticPr fontId="3" type="noConversion"/>
  </si>
  <si>
    <t>整合视频文件, 输出对应格式文件</t>
    <phoneticPr fontId="3" type="noConversion"/>
  </si>
  <si>
    <t>摄像机</t>
    <phoneticPr fontId="3" type="noConversion"/>
  </si>
  <si>
    <t>台</t>
    <phoneticPr fontId="3" type="noConversion"/>
  </si>
  <si>
    <t>摄像师</t>
    <phoneticPr fontId="3" type="noConversion"/>
  </si>
  <si>
    <t>Total Amount：</t>
    <phoneticPr fontId="3" type="noConversion"/>
  </si>
  <si>
    <t>脚本撰写</t>
    <phoneticPr fontId="3" type="noConversion"/>
  </si>
  <si>
    <t>视频拍摄</t>
    <phoneticPr fontId="4" type="noConversion"/>
  </si>
  <si>
    <t>包含特效添加、视频亮度、对比度、饱和度等调节</t>
    <phoneticPr fontId="3" type="noConversion"/>
  </si>
  <si>
    <t>天</t>
    <phoneticPr fontId="13" type="noConversion"/>
  </si>
  <si>
    <t>元/分钟</t>
    <phoneticPr fontId="3" type="noConversion"/>
  </si>
  <si>
    <t>视频文件编辑/视频校色</t>
    <phoneticPr fontId="3" type="noConversion"/>
  </si>
  <si>
    <t>灯光助理</t>
    <phoneticPr fontId="3" type="noConversion"/>
  </si>
  <si>
    <t>负责拍摄现场灯光调度摆放</t>
    <phoneticPr fontId="3" type="noConversion"/>
  </si>
  <si>
    <t>工作人员</t>
    <phoneticPr fontId="3" type="noConversion"/>
  </si>
  <si>
    <t>器材租用</t>
    <phoneticPr fontId="3" type="noConversion"/>
  </si>
  <si>
    <t>无线领夹话筒</t>
    <phoneticPr fontId="3" type="noConversion"/>
  </si>
  <si>
    <t>Sony UWP-D11</t>
    <phoneticPr fontId="3" type="noConversion"/>
  </si>
  <si>
    <t>灯光设备</t>
    <phoneticPr fontId="3" type="noConversion"/>
  </si>
  <si>
    <t>大灯光+电池 LED 5400K</t>
    <phoneticPr fontId="3" type="noConversion"/>
  </si>
  <si>
    <t>高清度电影级摄像机 Sony PXW-FS7m2 4k</t>
    <phoneticPr fontId="3" type="noConversion"/>
  </si>
  <si>
    <t>交通及膳食</t>
    <phoneticPr fontId="3" type="noConversion"/>
  </si>
  <si>
    <t>天</t>
    <phoneticPr fontId="3" type="noConversion"/>
  </si>
  <si>
    <t>个</t>
    <phoneticPr fontId="3" type="noConversion"/>
  </si>
  <si>
    <t>根据脚本，对已有素材进行剪辑、处理、拼接、合成</t>
    <phoneticPr fontId="3" type="noConversion"/>
  </si>
  <si>
    <t>专业摄像师</t>
    <phoneticPr fontId="3" type="noConversion"/>
  </si>
  <si>
    <t>摄影师</t>
    <phoneticPr fontId="3" type="noConversion"/>
  </si>
  <si>
    <t>专业摄影师</t>
    <phoneticPr fontId="3" type="noConversion"/>
  </si>
  <si>
    <t>单反摄影摄像机</t>
    <phoneticPr fontId="3" type="noConversion"/>
  </si>
  <si>
    <t>Canon Eos5D Mark4</t>
    <phoneticPr fontId="3" type="noConversion"/>
  </si>
  <si>
    <t>三轴电子平衡器云台</t>
    <phoneticPr fontId="3" type="noConversion"/>
  </si>
  <si>
    <t>DJI 如影 RONIN</t>
    <phoneticPr fontId="3" type="noConversion"/>
  </si>
  <si>
    <t>上海市内交通</t>
    <phoneticPr fontId="3" type="noConversion"/>
  </si>
  <si>
    <t>市内交通费用</t>
    <phoneticPr fontId="3" type="noConversion"/>
  </si>
  <si>
    <t>上海成都来往机票（按实际价格计算）</t>
    <phoneticPr fontId="3" type="noConversion"/>
  </si>
  <si>
    <t>住宿费</t>
    <phoneticPr fontId="3" type="noConversion"/>
  </si>
  <si>
    <t>提前一天去，拍摄一整天</t>
    <phoneticPr fontId="3" type="noConversion"/>
  </si>
  <si>
    <t>餐费</t>
    <phoneticPr fontId="3" type="noConversion"/>
  </si>
  <si>
    <t>成都当地交通费</t>
    <phoneticPr fontId="3" type="noConversion"/>
  </si>
  <si>
    <t>当地拍摄市内交通费</t>
    <phoneticPr fontId="3" type="noConversion"/>
  </si>
  <si>
    <t>其他</t>
    <phoneticPr fontId="4" type="noConversion"/>
  </si>
  <si>
    <t>免疫科普（9期，每期1分钟）</t>
    <phoneticPr fontId="3" type="noConversion"/>
  </si>
  <si>
    <t>熊猫新闻（3期，每期1分钟）</t>
    <phoneticPr fontId="3" type="noConversion"/>
  </si>
  <si>
    <t>后期制作（15mins 16:9）</t>
    <phoneticPr fontId="4" type="noConversion"/>
  </si>
  <si>
    <t>配音</t>
    <phoneticPr fontId="3" type="noConversion"/>
  </si>
  <si>
    <t>中文专业配音</t>
    <phoneticPr fontId="3" type="noConversion"/>
  </si>
  <si>
    <t>工作人员日餐费</t>
    <phoneticPr fontId="3" type="noConversion"/>
  </si>
  <si>
    <t>份</t>
    <phoneticPr fontId="3" type="noConversion"/>
  </si>
  <si>
    <t>道具</t>
    <phoneticPr fontId="3" type="noConversion"/>
  </si>
  <si>
    <t>熊猫头套，服装等经费</t>
    <phoneticPr fontId="3" type="noConversion"/>
  </si>
  <si>
    <t>设计创意</t>
    <phoneticPr fontId="3" type="noConversion"/>
  </si>
  <si>
    <t>设计</t>
    <phoneticPr fontId="3" type="noConversion"/>
  </si>
  <si>
    <t>个</t>
    <phoneticPr fontId="13" type="noConversion"/>
  </si>
  <si>
    <t>2-1</t>
    <phoneticPr fontId="3" type="noConversion"/>
  </si>
  <si>
    <t>3-1</t>
    <phoneticPr fontId="3" type="noConversion"/>
  </si>
  <si>
    <t>3-2</t>
    <phoneticPr fontId="3" type="noConversion"/>
  </si>
  <si>
    <t>3-3</t>
    <phoneticPr fontId="3" type="noConversion"/>
  </si>
  <si>
    <t>4-1</t>
    <phoneticPr fontId="3" type="noConversion"/>
  </si>
  <si>
    <t>4-2</t>
    <phoneticPr fontId="3" type="noConversion"/>
  </si>
  <si>
    <t>4-3</t>
    <phoneticPr fontId="3" type="noConversion"/>
  </si>
  <si>
    <t>5-1</t>
    <phoneticPr fontId="3" type="noConversion"/>
  </si>
  <si>
    <t>来往交通费</t>
    <phoneticPr fontId="3" type="noConversion"/>
  </si>
  <si>
    <t>元/秒</t>
    <phoneticPr fontId="3" type="noConversion"/>
  </si>
  <si>
    <t>视频剪辑</t>
    <phoneticPr fontId="3" type="noConversion"/>
  </si>
  <si>
    <t>根据脚本，对二维动画剪辑</t>
    <phoneticPr fontId="3" type="noConversion"/>
  </si>
  <si>
    <t>音乐/音效</t>
    <phoneticPr fontId="3" type="noConversion"/>
  </si>
  <si>
    <t>戏说康华（成都拍摄+二维动画3期，每期1分钟）</t>
    <phoneticPr fontId="3" type="noConversion"/>
  </si>
  <si>
    <t>对二维动画添加音效配乐等</t>
    <phoneticPr fontId="3" type="noConversion"/>
  </si>
  <si>
    <t>首</t>
    <phoneticPr fontId="3" type="noConversion"/>
  </si>
  <si>
    <t>4-4</t>
    <phoneticPr fontId="3" type="noConversion"/>
  </si>
  <si>
    <t>对提供的视频进行音效配乐，背景音乐编辑</t>
    <phoneticPr fontId="3" type="noConversion"/>
  </si>
  <si>
    <t>5-2</t>
    <phoneticPr fontId="3" type="noConversion"/>
  </si>
  <si>
    <t>运费</t>
    <phoneticPr fontId="3" type="noConversion"/>
  </si>
  <si>
    <t>运输道具产生的费用</t>
    <phoneticPr fontId="3" type="noConversion"/>
  </si>
  <si>
    <t>根据脚本，对二维动画及实拍进行剪辑、处理、拼接、合成</t>
    <phoneticPr fontId="3" type="noConversion"/>
  </si>
  <si>
    <t>录音室</t>
    <phoneticPr fontId="3" type="noConversion"/>
  </si>
  <si>
    <t>摄影棚</t>
    <phoneticPr fontId="3" type="noConversion"/>
  </si>
  <si>
    <t>室内录制视频摄影棚租赁</t>
    <phoneticPr fontId="3" type="noConversion"/>
  </si>
  <si>
    <t>后期配音、录音室租赁</t>
    <phoneticPr fontId="3" type="noConversion"/>
  </si>
  <si>
    <t>次</t>
    <phoneticPr fontId="3" type="noConversion"/>
  </si>
  <si>
    <t>有可能产生的版权费用，以实际为准</t>
    <phoneticPr fontId="3" type="noConversion"/>
  </si>
  <si>
    <t>1-1</t>
    <phoneticPr fontId="3" type="noConversion"/>
  </si>
  <si>
    <t>文案策划</t>
    <phoneticPr fontId="3" type="noConversion"/>
  </si>
  <si>
    <t>二维动画</t>
    <phoneticPr fontId="3" type="noConversion"/>
  </si>
  <si>
    <t>MG二维动画</t>
    <phoneticPr fontId="3" type="noConversion"/>
  </si>
  <si>
    <t>二维动画制作</t>
    <phoneticPr fontId="3" type="noConversion"/>
  </si>
  <si>
    <t>元/分钟</t>
    <phoneticPr fontId="3" type="noConversion"/>
  </si>
  <si>
    <t>元/分钟</t>
    <phoneticPr fontId="3" type="noConversion"/>
  </si>
  <si>
    <t>IP形象设计1个 （手绘）</t>
    <phoneticPr fontId="13" type="noConversion"/>
  </si>
  <si>
    <t>视频号每期文案撰写</t>
    <phoneticPr fontId="13" type="noConversion"/>
  </si>
  <si>
    <t>Quotation Summary 结算总表</t>
    <phoneticPr fontId="4" type="noConversion"/>
  </si>
  <si>
    <t>结算明细表 Quotation Breakdown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</si>
</sst>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 "/>
    <numFmt numFmtId="179" formatCode="0.00_ "/>
    <numFmt numFmtId="180" formatCode="#,##0.00_ ;[Red]\-#,##0.00\ "/>
  </numFmts>
  <fonts count="27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16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Arial"/>
      <family val="2"/>
    </font>
    <font>
      <b/>
      <sz val="10"/>
      <name val="微软雅黑"/>
      <family val="2"/>
      <charset val="134"/>
    </font>
    <font>
      <sz val="10"/>
      <color theme="1" tint="4.9989318521683403E-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Tahoma"/>
      <family val="2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u/>
      <sz val="12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77" fontId="1" fillId="0" borderId="0" applyFont="0" applyFill="0" applyBorder="0" applyAlignment="0" applyProtection="0"/>
    <xf numFmtId="0" fontId="16" fillId="0" borderId="0">
      <alignment vertical="top"/>
    </xf>
    <xf numFmtId="43" fontId="1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116">
    <xf numFmtId="0" fontId="0" fillId="0" borderId="0" xfId="0"/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176" fontId="10" fillId="4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vertical="center"/>
    </xf>
    <xf numFmtId="0" fontId="14" fillId="0" borderId="2" xfId="0" applyFont="1" applyFill="1" applyBorder="1" applyAlignment="1" applyProtection="1">
      <alignment horizontal="center" vertical="center"/>
    </xf>
    <xf numFmtId="37" fontId="12" fillId="0" borderId="2" xfId="1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vertical="center"/>
    </xf>
    <xf numFmtId="0" fontId="15" fillId="0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/>
    </xf>
    <xf numFmtId="176" fontId="12" fillId="0" borderId="2" xfId="2" applyNumberFormat="1" applyFont="1" applyFill="1" applyBorder="1" applyAlignment="1">
      <alignment horizontal="right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38" fontId="18" fillId="0" borderId="2" xfId="2" applyNumberFormat="1" applyFont="1" applyFill="1" applyBorder="1" applyAlignment="1">
      <alignment horizontal="center" vertical="center" wrapText="1"/>
    </xf>
    <xf numFmtId="176" fontId="18" fillId="0" borderId="2" xfId="2" applyNumberFormat="1" applyFont="1" applyFill="1" applyBorder="1" applyAlignment="1">
      <alignment horizontal="right" vertical="center"/>
    </xf>
    <xf numFmtId="0" fontId="12" fillId="5" borderId="2" xfId="0" applyFont="1" applyFill="1" applyBorder="1" applyAlignment="1">
      <alignment vertical="center"/>
    </xf>
    <xf numFmtId="0" fontId="12" fillId="5" borderId="2" xfId="0" applyFont="1" applyFill="1" applyBorder="1" applyAlignment="1">
      <alignment horizontal="left" vertical="center" wrapText="1"/>
    </xf>
    <xf numFmtId="0" fontId="5" fillId="0" borderId="0" xfId="0" applyFont="1"/>
    <xf numFmtId="49" fontId="12" fillId="0" borderId="2" xfId="2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177" fontId="12" fillId="0" borderId="2" xfId="1" applyFont="1" applyBorder="1" applyAlignment="1">
      <alignment horizontal="right"/>
    </xf>
    <xf numFmtId="0" fontId="10" fillId="4" borderId="2" xfId="0" applyFont="1" applyFill="1" applyBorder="1" applyAlignment="1">
      <alignment horizontal="center" vertical="center" wrapText="1"/>
    </xf>
    <xf numFmtId="176" fontId="10" fillId="4" borderId="2" xfId="0" applyNumberFormat="1" applyFont="1" applyFill="1" applyBorder="1" applyAlignment="1">
      <alignment vertical="center" wrapText="1"/>
    </xf>
    <xf numFmtId="0" fontId="23" fillId="0" borderId="0" xfId="0" applyFont="1"/>
    <xf numFmtId="176" fontId="10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23" fillId="0" borderId="0" xfId="0" applyFont="1" applyFill="1" applyBorder="1" applyAlignment="1">
      <alignment vertical="top" wrapText="1"/>
    </xf>
    <xf numFmtId="0" fontId="23" fillId="0" borderId="4" xfId="0" applyFont="1" applyFill="1" applyBorder="1" applyAlignment="1">
      <alignment vertical="top" wrapText="1"/>
    </xf>
    <xf numFmtId="0" fontId="22" fillId="0" borderId="4" xfId="0" applyFont="1" applyFill="1" applyBorder="1" applyAlignment="1">
      <alignment vertical="top" wrapText="1"/>
    </xf>
    <xf numFmtId="0" fontId="11" fillId="0" borderId="0" xfId="0" applyFont="1" applyFill="1" applyBorder="1"/>
    <xf numFmtId="0" fontId="23" fillId="0" borderId="0" xfId="0" applyFont="1" applyBorder="1"/>
    <xf numFmtId="0" fontId="5" fillId="0" borderId="0" xfId="0" applyFont="1" applyBorder="1"/>
    <xf numFmtId="0" fontId="0" fillId="0" borderId="0" xfId="0" applyBorder="1"/>
    <xf numFmtId="0" fontId="15" fillId="5" borderId="2" xfId="0" applyFont="1" applyFill="1" applyBorder="1" applyAlignment="1" applyProtection="1">
      <alignment horizontal="left" vertical="center" wrapText="1"/>
    </xf>
    <xf numFmtId="0" fontId="17" fillId="7" borderId="2" xfId="0" applyFont="1" applyFill="1" applyBorder="1" applyAlignment="1">
      <alignment vertical="center"/>
    </xf>
    <xf numFmtId="0" fontId="17" fillId="7" borderId="2" xfId="0" applyFont="1" applyFill="1" applyBorder="1" applyAlignment="1">
      <alignment horizontal="left" vertical="center" wrapText="1"/>
    </xf>
    <xf numFmtId="0" fontId="25" fillId="7" borderId="2" xfId="0" applyFont="1" applyFill="1" applyBorder="1" applyAlignment="1" applyProtection="1">
      <alignment horizontal="center" vertical="center"/>
    </xf>
    <xf numFmtId="0" fontId="17" fillId="7" borderId="2" xfId="2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 wrapText="1"/>
    </xf>
    <xf numFmtId="176" fontId="17" fillId="7" borderId="2" xfId="2" applyNumberFormat="1" applyFont="1" applyFill="1" applyBorder="1" applyAlignment="1">
      <alignment horizontal="right" vertical="center"/>
    </xf>
    <xf numFmtId="179" fontId="17" fillId="7" borderId="2" xfId="0" applyNumberFormat="1" applyFont="1" applyFill="1" applyBorder="1" applyAlignment="1">
      <alignment vertical="center"/>
    </xf>
    <xf numFmtId="179" fontId="11" fillId="0" borderId="2" xfId="0" applyNumberFormat="1" applyFont="1" applyBorder="1" applyAlignment="1"/>
    <xf numFmtId="180" fontId="26" fillId="0" borderId="2" xfId="0" applyNumberFormat="1" applyFont="1" applyFill="1" applyBorder="1" applyAlignment="1"/>
    <xf numFmtId="0" fontId="15" fillId="0" borderId="2" xfId="0" applyFont="1" applyFill="1" applyBorder="1" applyAlignment="1">
      <alignment horizontal="center" vertical="center" wrapText="1"/>
    </xf>
    <xf numFmtId="49" fontId="24" fillId="7" borderId="8" xfId="0" applyNumberFormat="1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left"/>
    </xf>
    <xf numFmtId="176" fontId="23" fillId="8" borderId="0" xfId="0" applyNumberFormat="1" applyFont="1" applyFill="1" applyBorder="1" applyAlignment="1">
      <alignment horizontal="center" vertical="center"/>
    </xf>
    <xf numFmtId="176" fontId="23" fillId="8" borderId="0" xfId="0" applyNumberFormat="1" applyFont="1" applyFill="1" applyBorder="1" applyAlignment="1">
      <alignment horizontal="right" vertical="center"/>
    </xf>
    <xf numFmtId="178" fontId="22" fillId="8" borderId="5" xfId="0" applyNumberFormat="1" applyFont="1" applyFill="1" applyBorder="1" applyAlignment="1"/>
    <xf numFmtId="0" fontId="22" fillId="8" borderId="2" xfId="2" applyFont="1" applyFill="1" applyBorder="1" applyAlignment="1">
      <alignment horizontal="center" vertical="center"/>
    </xf>
    <xf numFmtId="0" fontId="22" fillId="8" borderId="2" xfId="2" applyFont="1" applyFill="1" applyBorder="1" applyAlignment="1">
      <alignment horizontal="left"/>
    </xf>
    <xf numFmtId="176" fontId="23" fillId="8" borderId="2" xfId="2" applyNumberFormat="1" applyFont="1" applyFill="1" applyBorder="1" applyAlignment="1">
      <alignment horizontal="center" vertical="center"/>
    </xf>
    <xf numFmtId="176" fontId="23" fillId="8" borderId="2" xfId="2" applyNumberFormat="1" applyFont="1" applyFill="1" applyBorder="1" applyAlignment="1">
      <alignment horizontal="right" vertical="center"/>
    </xf>
    <xf numFmtId="178" fontId="22" fillId="8" borderId="2" xfId="2" applyNumberFormat="1" applyFont="1" applyFill="1" applyBorder="1" applyAlignment="1"/>
    <xf numFmtId="0" fontId="17" fillId="8" borderId="2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left"/>
    </xf>
    <xf numFmtId="176" fontId="11" fillId="8" borderId="2" xfId="0" applyNumberFormat="1" applyFont="1" applyFill="1" applyBorder="1" applyAlignment="1">
      <alignment horizontal="right" vertical="center"/>
    </xf>
    <xf numFmtId="179" fontId="11" fillId="8" borderId="2" xfId="0" applyNumberFormat="1" applyFont="1" applyFill="1" applyBorder="1" applyAlignment="1"/>
    <xf numFmtId="0" fontId="17" fillId="7" borderId="2" xfId="0" applyFont="1" applyFill="1" applyBorder="1" applyAlignment="1">
      <alignment horizontal="center" vertical="center"/>
    </xf>
    <xf numFmtId="176" fontId="17" fillId="7" borderId="2" xfId="0" applyNumberFormat="1" applyFont="1" applyFill="1" applyBorder="1" applyAlignment="1">
      <alignment horizontal="right" vertical="center"/>
    </xf>
    <xf numFmtId="0" fontId="17" fillId="7" borderId="6" xfId="0" applyFont="1" applyFill="1" applyBorder="1" applyAlignment="1">
      <alignment vertical="center"/>
    </xf>
    <xf numFmtId="0" fontId="12" fillId="7" borderId="2" xfId="0" applyFont="1" applyFill="1" applyBorder="1" applyAlignment="1">
      <alignment vertical="center"/>
    </xf>
    <xf numFmtId="0" fontId="12" fillId="7" borderId="2" xfId="0" applyFont="1" applyFill="1" applyBorder="1" applyAlignment="1">
      <alignment horizontal="left" vertical="center" wrapText="1"/>
    </xf>
    <xf numFmtId="0" fontId="15" fillId="7" borderId="2" xfId="0" applyFont="1" applyFill="1" applyBorder="1" applyAlignment="1" applyProtection="1">
      <alignment horizontal="center" vertical="center"/>
    </xf>
    <xf numFmtId="0" fontId="12" fillId="7" borderId="2" xfId="2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 wrapText="1"/>
    </xf>
    <xf numFmtId="176" fontId="12" fillId="7" borderId="2" xfId="2" applyNumberFormat="1" applyFont="1" applyFill="1" applyBorder="1" applyAlignment="1">
      <alignment horizontal="right" vertical="center"/>
    </xf>
    <xf numFmtId="179" fontId="12" fillId="7" borderId="2" xfId="0" applyNumberFormat="1" applyFont="1" applyFill="1" applyBorder="1" applyAlignment="1">
      <alignment vertical="center"/>
    </xf>
    <xf numFmtId="179" fontId="5" fillId="0" borderId="2" xfId="0" applyNumberFormat="1" applyFont="1" applyBorder="1" applyAlignment="1"/>
    <xf numFmtId="177" fontId="17" fillId="0" borderId="2" xfId="1" applyFont="1" applyBorder="1" applyAlignment="1">
      <alignment horizontal="right"/>
    </xf>
    <xf numFmtId="0" fontId="12" fillId="5" borderId="2" xfId="0" applyFont="1" applyFill="1" applyBorder="1" applyAlignment="1">
      <alignment horizontal="left" vertical="center"/>
    </xf>
    <xf numFmtId="49" fontId="6" fillId="0" borderId="11" xfId="0" applyNumberFormat="1" applyFont="1" applyFill="1" applyBorder="1" applyAlignment="1">
      <alignment horizontal="left" vertical="center"/>
    </xf>
    <xf numFmtId="0" fontId="12" fillId="5" borderId="12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/>
    </xf>
    <xf numFmtId="0" fontId="11" fillId="0" borderId="2" xfId="0" applyFont="1" applyBorder="1" applyAlignment="1">
      <alignment horizontal="right"/>
    </xf>
    <xf numFmtId="0" fontId="17" fillId="6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23" fillId="7" borderId="4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9" fontId="17" fillId="8" borderId="1" xfId="0" applyNumberFormat="1" applyFont="1" applyFill="1" applyBorder="1" applyAlignment="1">
      <alignment horizontal="left"/>
    </xf>
    <xf numFmtId="9" fontId="17" fillId="8" borderId="7" xfId="0" applyNumberFormat="1" applyFont="1" applyFill="1" applyBorder="1" applyAlignment="1">
      <alignment horizontal="left"/>
    </xf>
    <xf numFmtId="9" fontId="17" fillId="8" borderId="3" xfId="0" applyNumberFormat="1" applyFont="1" applyFill="1" applyBorder="1" applyAlignment="1">
      <alignment horizontal="left"/>
    </xf>
    <xf numFmtId="49" fontId="24" fillId="7" borderId="6" xfId="0" applyNumberFormat="1" applyFont="1" applyFill="1" applyBorder="1" applyAlignment="1">
      <alignment horizontal="center" vertical="center"/>
    </xf>
    <xf numFmtId="49" fontId="24" fillId="7" borderId="10" xfId="0" applyNumberFormat="1" applyFont="1" applyFill="1" applyBorder="1" applyAlignment="1">
      <alignment horizontal="center" vertical="center"/>
    </xf>
    <xf numFmtId="49" fontId="24" fillId="7" borderId="8" xfId="0" applyNumberFormat="1" applyFont="1" applyFill="1" applyBorder="1" applyAlignment="1">
      <alignment horizontal="center" vertical="center"/>
    </xf>
    <xf numFmtId="0" fontId="15" fillId="5" borderId="6" xfId="0" applyFont="1" applyFill="1" applyBorder="1" applyAlignment="1" applyProtection="1">
      <alignment horizontal="left" vertical="center" wrapText="1"/>
    </xf>
    <xf numFmtId="0" fontId="15" fillId="5" borderId="8" xfId="0" applyFont="1" applyFill="1" applyBorder="1" applyAlignment="1" applyProtection="1">
      <alignment horizontal="left" vertical="center" wrapText="1"/>
    </xf>
    <xf numFmtId="0" fontId="5" fillId="7" borderId="4" xfId="0" applyFont="1" applyFill="1" applyBorder="1" applyAlignment="1">
      <alignment horizontal="left" vertical="top" wrapText="1"/>
    </xf>
    <xf numFmtId="0" fontId="17" fillId="0" borderId="2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5">
    <cellStyle name="常规" xfId="0" builtinId="0"/>
    <cellStyle name="常规 2" xfId="2"/>
    <cellStyle name="常规 3" xfId="4"/>
    <cellStyle name="千位分隔" xfId="1" builtinId="3"/>
    <cellStyle name="千位分隔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91"/>
  <sheetViews>
    <sheetView tabSelected="1" zoomScale="85" zoomScaleNormal="85" workbookViewId="0">
      <selection activeCell="B11" sqref="B11:C11"/>
    </sheetView>
  </sheetViews>
  <sheetFormatPr defaultRowHeight="15" x14ac:dyDescent="0.25"/>
  <cols>
    <col min="1" max="1" width="5.25" customWidth="1"/>
    <col min="2" max="2" width="22.5" customWidth="1"/>
    <col min="3" max="3" width="35.5" customWidth="1"/>
    <col min="4" max="4" width="7.5" customWidth="1"/>
    <col min="5" max="5" width="6.75" customWidth="1"/>
    <col min="6" max="6" width="8.58203125" customWidth="1"/>
    <col min="7" max="7" width="8.83203125" customWidth="1"/>
    <col min="8" max="8" width="15" customWidth="1"/>
    <col min="9" max="9" width="24.75" customWidth="1"/>
  </cols>
  <sheetData>
    <row r="1" spans="1:9" ht="21.5" x14ac:dyDescent="0.5">
      <c r="A1" s="115" t="s">
        <v>112</v>
      </c>
      <c r="B1" s="115"/>
      <c r="C1" s="115"/>
      <c r="D1" s="115"/>
      <c r="E1" s="1"/>
      <c r="F1" s="1"/>
      <c r="G1" s="2"/>
      <c r="H1" s="3"/>
      <c r="I1" s="34"/>
    </row>
    <row r="2" spans="1:9" ht="12.5" customHeight="1" x14ac:dyDescent="0.4">
      <c r="A2" s="4"/>
      <c r="B2" s="5" t="s">
        <v>0</v>
      </c>
      <c r="C2" s="6" t="s">
        <v>1</v>
      </c>
      <c r="D2" s="34"/>
      <c r="E2" s="1"/>
      <c r="F2" s="1"/>
      <c r="G2" s="2"/>
      <c r="H2" s="3"/>
      <c r="I2" s="34"/>
    </row>
    <row r="3" spans="1:9" ht="17" customHeight="1" x14ac:dyDescent="0.4">
      <c r="A3" s="7" t="s">
        <v>2</v>
      </c>
      <c r="B3" s="7" t="s">
        <v>3</v>
      </c>
      <c r="C3" s="8" t="s">
        <v>4</v>
      </c>
      <c r="D3" s="34"/>
      <c r="E3" s="9"/>
      <c r="F3" s="1"/>
      <c r="G3" s="2"/>
      <c r="H3" s="3"/>
      <c r="I3" s="34"/>
    </row>
    <row r="4" spans="1:9" ht="12.5" customHeight="1" x14ac:dyDescent="0.4">
      <c r="A4" s="37">
        <v>1</v>
      </c>
      <c r="B4" s="38" t="str">
        <f>B13</f>
        <v>脚本撰写</v>
      </c>
      <c r="C4" s="39">
        <f>H15</f>
        <v>72000</v>
      </c>
      <c r="D4" s="34"/>
      <c r="E4" s="10"/>
      <c r="F4" s="1"/>
      <c r="G4" s="2"/>
      <c r="H4" s="3"/>
      <c r="I4" s="34"/>
    </row>
    <row r="5" spans="1:9" ht="12.5" customHeight="1" x14ac:dyDescent="0.4">
      <c r="A5" s="37">
        <v>2</v>
      </c>
      <c r="B5" s="38" t="str">
        <f>B16</f>
        <v>设计创意</v>
      </c>
      <c r="C5" s="39">
        <f>H18</f>
        <v>8000</v>
      </c>
      <c r="D5" s="34"/>
      <c r="E5" s="10"/>
      <c r="F5" s="1"/>
      <c r="G5" s="2"/>
      <c r="H5" s="3"/>
      <c r="I5" s="34"/>
    </row>
    <row r="6" spans="1:9" ht="12.5" customHeight="1" x14ac:dyDescent="0.4">
      <c r="A6" s="37">
        <v>3</v>
      </c>
      <c r="B6" s="38" t="str">
        <f>B19</f>
        <v>视频拍摄</v>
      </c>
      <c r="C6" s="39">
        <f>H41</f>
        <v>88100</v>
      </c>
      <c r="D6" s="34"/>
      <c r="E6" s="10"/>
      <c r="F6" s="1"/>
      <c r="G6" s="2"/>
      <c r="H6" s="3"/>
      <c r="I6" s="34"/>
    </row>
    <row r="7" spans="1:9" ht="12.5" customHeight="1" x14ac:dyDescent="0.4">
      <c r="A7" s="37">
        <v>4</v>
      </c>
      <c r="B7" s="38" t="str">
        <f>B42</f>
        <v>后期制作（15mins 16:9）</v>
      </c>
      <c r="C7" s="39">
        <f>H80</f>
        <v>275800</v>
      </c>
      <c r="D7" s="34"/>
      <c r="E7" s="10"/>
      <c r="F7" s="1"/>
      <c r="G7" s="2"/>
      <c r="H7" s="3"/>
      <c r="I7" s="34"/>
    </row>
    <row r="8" spans="1:9" ht="12.5" customHeight="1" x14ac:dyDescent="0.4">
      <c r="A8" s="37">
        <v>5</v>
      </c>
      <c r="B8" s="38" t="str">
        <f>B81</f>
        <v>其他</v>
      </c>
      <c r="C8" s="39">
        <f>H84</f>
        <v>500</v>
      </c>
      <c r="D8" s="34"/>
      <c r="E8" s="10"/>
      <c r="F8" s="1"/>
      <c r="G8" s="2"/>
      <c r="H8" s="3"/>
      <c r="I8" s="34"/>
    </row>
    <row r="9" spans="1:9" ht="12.5" customHeight="1" x14ac:dyDescent="0.4">
      <c r="A9" s="37">
        <v>6</v>
      </c>
      <c r="B9" s="38" t="str">
        <f>B86</f>
        <v>税 Tax</v>
      </c>
      <c r="C9" s="39">
        <f>H86</f>
        <v>26664</v>
      </c>
      <c r="D9" s="34"/>
      <c r="E9" s="10"/>
      <c r="F9" s="1"/>
      <c r="G9" s="2"/>
      <c r="H9" s="3"/>
      <c r="I9" s="34"/>
    </row>
    <row r="10" spans="1:9" ht="12.5" customHeight="1" x14ac:dyDescent="0.4">
      <c r="A10" s="111" t="s">
        <v>5</v>
      </c>
      <c r="B10" s="111"/>
      <c r="C10" s="89">
        <f>SUM(C4:C9)</f>
        <v>471064</v>
      </c>
      <c r="D10" s="34"/>
      <c r="E10" s="1"/>
      <c r="F10" s="1"/>
      <c r="G10" s="2"/>
      <c r="H10" s="3"/>
      <c r="I10" s="34"/>
    </row>
    <row r="11" spans="1:9" ht="16.5" x14ac:dyDescent="0.4">
      <c r="A11" s="11"/>
      <c r="B11" s="114" t="s">
        <v>113</v>
      </c>
      <c r="C11" s="114"/>
      <c r="D11" s="12"/>
      <c r="E11" s="13"/>
      <c r="F11" s="13"/>
      <c r="G11" s="14"/>
      <c r="H11" s="15"/>
      <c r="I11" s="34"/>
    </row>
    <row r="12" spans="1:9" ht="17" customHeight="1" x14ac:dyDescent="0.45">
      <c r="A12" s="40" t="s">
        <v>6</v>
      </c>
      <c r="B12" s="112" t="s">
        <v>7</v>
      </c>
      <c r="C12" s="113"/>
      <c r="D12" s="40" t="s">
        <v>8</v>
      </c>
      <c r="E12" s="16" t="s">
        <v>9</v>
      </c>
      <c r="F12" s="16" t="s">
        <v>10</v>
      </c>
      <c r="G12" s="43" t="s">
        <v>11</v>
      </c>
      <c r="H12" s="41" t="s">
        <v>12</v>
      </c>
      <c r="I12" s="42"/>
    </row>
    <row r="13" spans="1:9" ht="17" customHeight="1" x14ac:dyDescent="0.45">
      <c r="A13" s="64">
        <v>1</v>
      </c>
      <c r="B13" s="65" t="s">
        <v>28</v>
      </c>
      <c r="C13" s="65"/>
      <c r="D13" s="65"/>
      <c r="E13" s="66"/>
      <c r="F13" s="66"/>
      <c r="G13" s="67"/>
      <c r="H13" s="68"/>
      <c r="I13" s="42"/>
    </row>
    <row r="14" spans="1:9" ht="17" customHeight="1" x14ac:dyDescent="0.4">
      <c r="A14" s="91" t="s">
        <v>103</v>
      </c>
      <c r="B14" s="90" t="s">
        <v>104</v>
      </c>
      <c r="C14" s="36" t="s">
        <v>111</v>
      </c>
      <c r="D14" s="19" t="s">
        <v>15</v>
      </c>
      <c r="E14" s="20">
        <v>6</v>
      </c>
      <c r="F14" s="21">
        <v>15</v>
      </c>
      <c r="G14" s="22">
        <v>800</v>
      </c>
      <c r="H14" s="23">
        <f>E14*F14*G14</f>
        <v>72000</v>
      </c>
      <c r="I14" s="34"/>
    </row>
    <row r="15" spans="1:9" ht="17" customHeight="1" x14ac:dyDescent="0.4">
      <c r="A15" s="98" t="s">
        <v>13</v>
      </c>
      <c r="B15" s="99"/>
      <c r="C15" s="99"/>
      <c r="D15" s="99"/>
      <c r="E15" s="99"/>
      <c r="F15" s="99"/>
      <c r="G15" s="100"/>
      <c r="H15" s="60">
        <f>SUM(H14:H14)</f>
        <v>72000</v>
      </c>
      <c r="I15" s="34"/>
    </row>
    <row r="16" spans="1:9" ht="17" customHeight="1" x14ac:dyDescent="0.45">
      <c r="A16" s="64">
        <v>2</v>
      </c>
      <c r="B16" s="65" t="s">
        <v>72</v>
      </c>
      <c r="C16" s="65"/>
      <c r="D16" s="65"/>
      <c r="E16" s="66"/>
      <c r="F16" s="66"/>
      <c r="G16" s="67"/>
      <c r="H16" s="68"/>
      <c r="I16" s="42"/>
    </row>
    <row r="17" spans="1:9" ht="17" customHeight="1" x14ac:dyDescent="0.4">
      <c r="A17" s="93" t="s">
        <v>75</v>
      </c>
      <c r="B17" s="92" t="s">
        <v>73</v>
      </c>
      <c r="C17" s="36" t="s">
        <v>110</v>
      </c>
      <c r="D17" s="19" t="s">
        <v>74</v>
      </c>
      <c r="E17" s="20">
        <v>1</v>
      </c>
      <c r="F17" s="21">
        <v>1</v>
      </c>
      <c r="G17" s="22">
        <v>8000</v>
      </c>
      <c r="H17" s="23">
        <f>E17*F17*G17</f>
        <v>8000</v>
      </c>
      <c r="I17" s="34"/>
    </row>
    <row r="18" spans="1:9" ht="17" customHeight="1" x14ac:dyDescent="0.4">
      <c r="A18" s="98" t="s">
        <v>13</v>
      </c>
      <c r="B18" s="99"/>
      <c r="C18" s="99"/>
      <c r="D18" s="99"/>
      <c r="E18" s="99"/>
      <c r="F18" s="99"/>
      <c r="G18" s="100"/>
      <c r="H18" s="60">
        <f>SUM(H17:H17)</f>
        <v>8000</v>
      </c>
      <c r="I18" s="34"/>
    </row>
    <row r="19" spans="1:9" ht="17" customHeight="1" x14ac:dyDescent="0.45">
      <c r="A19" s="69">
        <v>3</v>
      </c>
      <c r="B19" s="70" t="s">
        <v>29</v>
      </c>
      <c r="C19" s="70"/>
      <c r="D19" s="70"/>
      <c r="E19" s="71"/>
      <c r="F19" s="71"/>
      <c r="G19" s="72"/>
      <c r="H19" s="73"/>
      <c r="I19" s="97"/>
    </row>
    <row r="20" spans="1:9" ht="17" customHeight="1" x14ac:dyDescent="0.25">
      <c r="A20" s="63" t="s">
        <v>76</v>
      </c>
      <c r="B20" s="53" t="s">
        <v>36</v>
      </c>
      <c r="C20" s="54"/>
      <c r="D20" s="55"/>
      <c r="E20" s="78"/>
      <c r="F20" s="57"/>
      <c r="G20" s="79"/>
      <c r="H20" s="59"/>
      <c r="I20" s="97"/>
    </row>
    <row r="21" spans="1:9" ht="17" customHeight="1" x14ac:dyDescent="0.25">
      <c r="A21" s="28"/>
      <c r="B21" s="32" t="s">
        <v>26</v>
      </c>
      <c r="C21" s="33" t="s">
        <v>47</v>
      </c>
      <c r="D21" s="24" t="s">
        <v>31</v>
      </c>
      <c r="E21" s="21">
        <v>5</v>
      </c>
      <c r="F21" s="25">
        <v>1</v>
      </c>
      <c r="G21" s="22">
        <v>2000</v>
      </c>
      <c r="H21" s="23">
        <f>E21*F21*G21</f>
        <v>10000</v>
      </c>
      <c r="I21" s="97"/>
    </row>
    <row r="22" spans="1:9" ht="17" customHeight="1" x14ac:dyDescent="0.25">
      <c r="A22" s="28"/>
      <c r="B22" s="32" t="s">
        <v>48</v>
      </c>
      <c r="C22" s="33" t="s">
        <v>49</v>
      </c>
      <c r="D22" s="24" t="s">
        <v>31</v>
      </c>
      <c r="E22" s="21">
        <v>5</v>
      </c>
      <c r="F22" s="25">
        <v>1</v>
      </c>
      <c r="G22" s="22">
        <v>2000</v>
      </c>
      <c r="H22" s="23">
        <f>E22*F22*G22</f>
        <v>10000</v>
      </c>
      <c r="I22" s="97"/>
    </row>
    <row r="23" spans="1:9" ht="17" customHeight="1" x14ac:dyDescent="0.25">
      <c r="A23" s="28"/>
      <c r="B23" s="32" t="s">
        <v>34</v>
      </c>
      <c r="C23" s="33" t="s">
        <v>35</v>
      </c>
      <c r="D23" s="24" t="s">
        <v>31</v>
      </c>
      <c r="E23" s="21">
        <v>5</v>
      </c>
      <c r="F23" s="25">
        <v>1</v>
      </c>
      <c r="G23" s="22">
        <v>800</v>
      </c>
      <c r="H23" s="23">
        <f>E23*F23*G23</f>
        <v>4000</v>
      </c>
      <c r="I23" s="97"/>
    </row>
    <row r="24" spans="1:9" ht="17" customHeight="1" x14ac:dyDescent="0.4">
      <c r="A24" s="101" t="s">
        <v>13</v>
      </c>
      <c r="B24" s="101"/>
      <c r="C24" s="101"/>
      <c r="D24" s="101"/>
      <c r="E24" s="101"/>
      <c r="F24" s="101"/>
      <c r="G24" s="101"/>
      <c r="H24" s="88">
        <f>SUM(H21:H23)</f>
        <v>24000</v>
      </c>
      <c r="I24" s="97"/>
    </row>
    <row r="25" spans="1:9" ht="17" customHeight="1" x14ac:dyDescent="0.25">
      <c r="A25" s="63" t="s">
        <v>77</v>
      </c>
      <c r="B25" s="80" t="s">
        <v>37</v>
      </c>
      <c r="C25" s="54"/>
      <c r="D25" s="55"/>
      <c r="E25" s="78"/>
      <c r="F25" s="57"/>
      <c r="G25" s="79"/>
      <c r="H25" s="59"/>
      <c r="I25" s="97"/>
    </row>
    <row r="26" spans="1:9" ht="17" customHeight="1" x14ac:dyDescent="0.25">
      <c r="A26" s="28"/>
      <c r="B26" s="18" t="s">
        <v>24</v>
      </c>
      <c r="C26" s="33" t="s">
        <v>42</v>
      </c>
      <c r="D26" s="24" t="s">
        <v>25</v>
      </c>
      <c r="E26" s="21">
        <v>5</v>
      </c>
      <c r="F26" s="25">
        <v>1</v>
      </c>
      <c r="G26" s="22">
        <v>2000</v>
      </c>
      <c r="H26" s="23">
        <f>E26*F26*G26</f>
        <v>10000</v>
      </c>
      <c r="I26" s="97"/>
    </row>
    <row r="27" spans="1:9" ht="17" customHeight="1" x14ac:dyDescent="0.25">
      <c r="A27" s="28"/>
      <c r="B27" s="18" t="s">
        <v>50</v>
      </c>
      <c r="C27" s="33" t="s">
        <v>51</v>
      </c>
      <c r="D27" s="24" t="s">
        <v>25</v>
      </c>
      <c r="E27" s="21">
        <v>5</v>
      </c>
      <c r="F27" s="25">
        <v>1</v>
      </c>
      <c r="G27" s="22">
        <v>1000</v>
      </c>
      <c r="H27" s="23">
        <f>E27*F27*G27</f>
        <v>5000</v>
      </c>
      <c r="I27" s="46"/>
    </row>
    <row r="28" spans="1:9" ht="17" customHeight="1" x14ac:dyDescent="0.25">
      <c r="A28" s="28"/>
      <c r="B28" s="18" t="s">
        <v>52</v>
      </c>
      <c r="C28" s="33" t="s">
        <v>53</v>
      </c>
      <c r="D28" s="24" t="s">
        <v>25</v>
      </c>
      <c r="E28" s="21">
        <v>5</v>
      </c>
      <c r="F28" s="25">
        <v>1</v>
      </c>
      <c r="G28" s="22">
        <v>1000</v>
      </c>
      <c r="H28" s="23">
        <f>E28*F28*G28</f>
        <v>5000</v>
      </c>
      <c r="I28" s="46"/>
    </row>
    <row r="29" spans="1:9" ht="17" customHeight="1" x14ac:dyDescent="0.25">
      <c r="A29" s="28"/>
      <c r="B29" s="18" t="s">
        <v>40</v>
      </c>
      <c r="C29" s="33" t="s">
        <v>41</v>
      </c>
      <c r="D29" s="24" t="s">
        <v>45</v>
      </c>
      <c r="E29" s="26">
        <v>5</v>
      </c>
      <c r="F29" s="25">
        <v>2</v>
      </c>
      <c r="G29" s="27">
        <v>500</v>
      </c>
      <c r="H29" s="23">
        <f t="shared" ref="H29:H32" si="0">E29*F29*G29</f>
        <v>5000</v>
      </c>
      <c r="I29" s="46"/>
    </row>
    <row r="30" spans="1:9" ht="17" customHeight="1" x14ac:dyDescent="0.25">
      <c r="A30" s="28"/>
      <c r="B30" s="18" t="s">
        <v>38</v>
      </c>
      <c r="C30" s="33" t="s">
        <v>39</v>
      </c>
      <c r="D30" s="24" t="s">
        <v>45</v>
      </c>
      <c r="E30" s="26">
        <v>5</v>
      </c>
      <c r="F30" s="25">
        <v>2</v>
      </c>
      <c r="G30" s="27">
        <v>500</v>
      </c>
      <c r="H30" s="23">
        <f t="shared" si="0"/>
        <v>5000</v>
      </c>
      <c r="I30" s="46"/>
    </row>
    <row r="31" spans="1:9" ht="17" customHeight="1" x14ac:dyDescent="0.25">
      <c r="A31" s="28"/>
      <c r="B31" s="18" t="s">
        <v>97</v>
      </c>
      <c r="C31" s="33" t="s">
        <v>100</v>
      </c>
      <c r="D31" s="24" t="s">
        <v>44</v>
      </c>
      <c r="E31" s="26">
        <v>2</v>
      </c>
      <c r="F31" s="25">
        <v>1</v>
      </c>
      <c r="G31" s="27">
        <v>3000</v>
      </c>
      <c r="H31" s="23">
        <f t="shared" si="0"/>
        <v>6000</v>
      </c>
      <c r="I31" s="46"/>
    </row>
    <row r="32" spans="1:9" ht="17" customHeight="1" x14ac:dyDescent="0.25">
      <c r="A32" s="28"/>
      <c r="B32" s="18" t="s">
        <v>98</v>
      </c>
      <c r="C32" s="33" t="s">
        <v>99</v>
      </c>
      <c r="D32" s="24" t="s">
        <v>44</v>
      </c>
      <c r="E32" s="26">
        <v>2</v>
      </c>
      <c r="F32" s="25">
        <v>1</v>
      </c>
      <c r="G32" s="27">
        <v>4000</v>
      </c>
      <c r="H32" s="23">
        <f t="shared" si="0"/>
        <v>8000</v>
      </c>
      <c r="I32" s="46"/>
    </row>
    <row r="33" spans="1:9" ht="17" customHeight="1" x14ac:dyDescent="0.4">
      <c r="A33" s="101" t="s">
        <v>13</v>
      </c>
      <c r="B33" s="101"/>
      <c r="C33" s="101"/>
      <c r="D33" s="101"/>
      <c r="E33" s="101"/>
      <c r="F33" s="101"/>
      <c r="G33" s="101"/>
      <c r="H33" s="88">
        <f>SUM(H26:H32)</f>
        <v>44000</v>
      </c>
      <c r="I33" s="46"/>
    </row>
    <row r="34" spans="1:9" ht="17" customHeight="1" x14ac:dyDescent="0.25">
      <c r="A34" s="63" t="s">
        <v>78</v>
      </c>
      <c r="B34" s="53" t="s">
        <v>43</v>
      </c>
      <c r="C34" s="54"/>
      <c r="D34" s="55"/>
      <c r="E34" s="56"/>
      <c r="F34" s="57"/>
      <c r="G34" s="58"/>
      <c r="H34" s="59"/>
      <c r="I34" s="47"/>
    </row>
    <row r="35" spans="1:9" ht="17" customHeight="1" x14ac:dyDescent="0.25">
      <c r="A35" s="28"/>
      <c r="B35" s="32" t="s">
        <v>54</v>
      </c>
      <c r="C35" s="33" t="s">
        <v>55</v>
      </c>
      <c r="D35" s="24" t="s">
        <v>44</v>
      </c>
      <c r="E35" s="26">
        <v>4</v>
      </c>
      <c r="F35" s="25">
        <v>1</v>
      </c>
      <c r="G35" s="27">
        <v>600</v>
      </c>
      <c r="H35" s="23">
        <f>E35*F35*G35</f>
        <v>2400</v>
      </c>
      <c r="I35" s="46"/>
    </row>
    <row r="36" spans="1:9" ht="17" customHeight="1" x14ac:dyDescent="0.25">
      <c r="A36" s="17"/>
      <c r="B36" s="32" t="s">
        <v>83</v>
      </c>
      <c r="C36" s="33" t="s">
        <v>56</v>
      </c>
      <c r="D36" s="24" t="s">
        <v>101</v>
      </c>
      <c r="E36" s="26">
        <v>2</v>
      </c>
      <c r="F36" s="25">
        <v>3</v>
      </c>
      <c r="G36" s="27">
        <v>2500</v>
      </c>
      <c r="H36" s="23">
        <f>E36*F36*G36</f>
        <v>15000</v>
      </c>
      <c r="I36" s="45"/>
    </row>
    <row r="37" spans="1:9" ht="17" customHeight="1" x14ac:dyDescent="0.25">
      <c r="A37" s="17"/>
      <c r="B37" s="32" t="s">
        <v>57</v>
      </c>
      <c r="C37" s="33" t="s">
        <v>58</v>
      </c>
      <c r="D37" s="24" t="s">
        <v>44</v>
      </c>
      <c r="E37" s="26">
        <v>2</v>
      </c>
      <c r="F37" s="25">
        <v>2</v>
      </c>
      <c r="G37" s="27">
        <v>400</v>
      </c>
      <c r="H37" s="23">
        <f>E37*F37*G37</f>
        <v>1600</v>
      </c>
      <c r="I37" s="45"/>
    </row>
    <row r="38" spans="1:9" ht="17" customHeight="1" x14ac:dyDescent="0.25">
      <c r="A38" s="17"/>
      <c r="B38" s="32" t="s">
        <v>59</v>
      </c>
      <c r="C38" s="33" t="s">
        <v>68</v>
      </c>
      <c r="D38" s="24" t="s">
        <v>44</v>
      </c>
      <c r="E38" s="26">
        <v>2</v>
      </c>
      <c r="F38" s="25">
        <v>3</v>
      </c>
      <c r="G38" s="27">
        <v>100</v>
      </c>
      <c r="H38" s="23">
        <f>E38*F38*G38</f>
        <v>600</v>
      </c>
      <c r="I38" s="45"/>
    </row>
    <row r="39" spans="1:9" ht="17" customHeight="1" x14ac:dyDescent="0.25">
      <c r="A39" s="17"/>
      <c r="B39" s="32" t="s">
        <v>60</v>
      </c>
      <c r="C39" s="33" t="s">
        <v>61</v>
      </c>
      <c r="D39" s="24" t="s">
        <v>44</v>
      </c>
      <c r="E39" s="26">
        <v>1</v>
      </c>
      <c r="F39" s="25">
        <v>1</v>
      </c>
      <c r="G39" s="27">
        <v>500</v>
      </c>
      <c r="H39" s="23">
        <f>E39*F39*G39</f>
        <v>500</v>
      </c>
      <c r="I39" s="45"/>
    </row>
    <row r="40" spans="1:9" ht="17" customHeight="1" x14ac:dyDescent="0.4">
      <c r="A40" s="101" t="s">
        <v>13</v>
      </c>
      <c r="B40" s="101"/>
      <c r="C40" s="101"/>
      <c r="D40" s="101"/>
      <c r="E40" s="101"/>
      <c r="F40" s="101"/>
      <c r="G40" s="101"/>
      <c r="H40" s="88">
        <f>SUM(H35:H39)</f>
        <v>20100</v>
      </c>
      <c r="I40" s="45"/>
    </row>
    <row r="41" spans="1:9" ht="17" customHeight="1" x14ac:dyDescent="0.4">
      <c r="A41" s="98" t="s">
        <v>13</v>
      </c>
      <c r="B41" s="99"/>
      <c r="C41" s="99"/>
      <c r="D41" s="99"/>
      <c r="E41" s="99"/>
      <c r="F41" s="99"/>
      <c r="G41" s="100"/>
      <c r="H41" s="60">
        <f>H21+H22+H23+H26+H27+H28+H29+H30+H35+H36+H37+H38+H39+H31+H32</f>
        <v>88100</v>
      </c>
      <c r="I41" s="45"/>
    </row>
    <row r="42" spans="1:9" ht="17" customHeight="1" x14ac:dyDescent="0.45">
      <c r="A42" s="69">
        <v>4</v>
      </c>
      <c r="B42" s="70" t="s">
        <v>65</v>
      </c>
      <c r="C42" s="70"/>
      <c r="D42" s="70"/>
      <c r="E42" s="71"/>
      <c r="F42" s="71"/>
      <c r="G42" s="72"/>
      <c r="H42" s="73"/>
      <c r="I42" s="49"/>
    </row>
    <row r="43" spans="1:9" ht="17" customHeight="1" x14ac:dyDescent="0.25">
      <c r="A43" s="105" t="s">
        <v>79</v>
      </c>
      <c r="B43" s="53" t="s">
        <v>105</v>
      </c>
      <c r="C43" s="54"/>
      <c r="D43" s="55"/>
      <c r="E43" s="56"/>
      <c r="F43" s="57"/>
      <c r="G43" s="58"/>
      <c r="H43" s="59"/>
      <c r="I43" s="110"/>
    </row>
    <row r="44" spans="1:9" ht="17" customHeight="1" x14ac:dyDescent="0.25">
      <c r="A44" s="106"/>
      <c r="B44" s="52" t="s">
        <v>106</v>
      </c>
      <c r="C44" s="29" t="s">
        <v>107</v>
      </c>
      <c r="D44" s="30" t="s">
        <v>84</v>
      </c>
      <c r="E44" s="21">
        <v>1</v>
      </c>
      <c r="F44" s="25">
        <v>180</v>
      </c>
      <c r="G44" s="31">
        <v>500</v>
      </c>
      <c r="H44" s="23">
        <f t="shared" ref="H44" si="1">E44*F44*G44</f>
        <v>90000</v>
      </c>
      <c r="I44" s="110"/>
    </row>
    <row r="45" spans="1:9" ht="17" customHeight="1" x14ac:dyDescent="0.25">
      <c r="A45" s="106"/>
      <c r="B45" s="52" t="s">
        <v>85</v>
      </c>
      <c r="C45" s="29" t="s">
        <v>86</v>
      </c>
      <c r="D45" s="30" t="s">
        <v>108</v>
      </c>
      <c r="E45" s="21">
        <v>1</v>
      </c>
      <c r="F45" s="62">
        <v>3</v>
      </c>
      <c r="G45" s="31">
        <v>2500</v>
      </c>
      <c r="H45" s="23">
        <f t="shared" ref="H45:H46" si="2">E45*F45*G45</f>
        <v>7500</v>
      </c>
      <c r="I45" s="110"/>
    </row>
    <row r="46" spans="1:9" ht="17" customHeight="1" x14ac:dyDescent="0.25">
      <c r="A46" s="106"/>
      <c r="B46" s="52" t="s">
        <v>66</v>
      </c>
      <c r="C46" s="29" t="s">
        <v>67</v>
      </c>
      <c r="D46" s="30" t="s">
        <v>109</v>
      </c>
      <c r="E46" s="21">
        <v>1</v>
      </c>
      <c r="F46" s="25">
        <v>3</v>
      </c>
      <c r="G46" s="31">
        <v>1500</v>
      </c>
      <c r="H46" s="23">
        <f t="shared" si="2"/>
        <v>4500</v>
      </c>
      <c r="I46" s="110"/>
    </row>
    <row r="47" spans="1:9" ht="17" customHeight="1" x14ac:dyDescent="0.25">
      <c r="A47" s="106"/>
      <c r="B47" s="108" t="s">
        <v>87</v>
      </c>
      <c r="C47" s="29" t="s">
        <v>89</v>
      </c>
      <c r="D47" s="30" t="s">
        <v>108</v>
      </c>
      <c r="E47" s="21">
        <v>1</v>
      </c>
      <c r="F47" s="25">
        <v>3</v>
      </c>
      <c r="G47" s="31">
        <v>1500</v>
      </c>
      <c r="H47" s="23">
        <f>E47*F47*G47</f>
        <v>4500</v>
      </c>
      <c r="I47" s="110"/>
    </row>
    <row r="48" spans="1:9" ht="17" customHeight="1" x14ac:dyDescent="0.25">
      <c r="A48" s="106"/>
      <c r="B48" s="109"/>
      <c r="C48" s="29" t="s">
        <v>102</v>
      </c>
      <c r="D48" s="30" t="s">
        <v>90</v>
      </c>
      <c r="E48" s="21">
        <v>1</v>
      </c>
      <c r="F48" s="25">
        <v>2</v>
      </c>
      <c r="G48" s="31">
        <v>2000</v>
      </c>
      <c r="H48" s="23">
        <f>E48*F48*G48</f>
        <v>4000</v>
      </c>
      <c r="I48" s="110"/>
    </row>
    <row r="49" spans="1:9" ht="17" customHeight="1" x14ac:dyDescent="0.25">
      <c r="A49" s="106"/>
      <c r="B49" s="52" t="s">
        <v>18</v>
      </c>
      <c r="C49" s="29" t="s">
        <v>19</v>
      </c>
      <c r="D49" s="30" t="s">
        <v>108</v>
      </c>
      <c r="E49" s="21">
        <v>1</v>
      </c>
      <c r="F49" s="25">
        <v>3</v>
      </c>
      <c r="G49" s="31">
        <v>1500</v>
      </c>
      <c r="H49" s="23">
        <f t="shared" ref="H49:H51" si="3">E49*F49*G49</f>
        <v>4500</v>
      </c>
      <c r="I49" s="110"/>
    </row>
    <row r="50" spans="1:9" ht="17" customHeight="1" x14ac:dyDescent="0.25">
      <c r="A50" s="106"/>
      <c r="B50" s="52" t="s">
        <v>33</v>
      </c>
      <c r="C50" s="29" t="s">
        <v>30</v>
      </c>
      <c r="D50" s="30" t="s">
        <v>109</v>
      </c>
      <c r="E50" s="21">
        <v>1</v>
      </c>
      <c r="F50" s="25">
        <v>3</v>
      </c>
      <c r="G50" s="31">
        <v>3000</v>
      </c>
      <c r="H50" s="23">
        <f t="shared" si="3"/>
        <v>9000</v>
      </c>
      <c r="I50" s="110"/>
    </row>
    <row r="51" spans="1:9" ht="17" customHeight="1" x14ac:dyDescent="0.25">
      <c r="A51" s="107"/>
      <c r="B51" s="52" t="s">
        <v>22</v>
      </c>
      <c r="C51" s="29" t="s">
        <v>23</v>
      </c>
      <c r="D51" s="30" t="s">
        <v>108</v>
      </c>
      <c r="E51" s="21">
        <v>1</v>
      </c>
      <c r="F51" s="25">
        <v>3</v>
      </c>
      <c r="G51" s="31">
        <v>1500</v>
      </c>
      <c r="H51" s="23">
        <f t="shared" si="3"/>
        <v>4500</v>
      </c>
      <c r="I51" s="110"/>
    </row>
    <row r="52" spans="1:9" ht="17" customHeight="1" x14ac:dyDescent="0.4">
      <c r="A52" s="101" t="s">
        <v>13</v>
      </c>
      <c r="B52" s="101"/>
      <c r="C52" s="101"/>
      <c r="D52" s="101"/>
      <c r="E52" s="101"/>
      <c r="F52" s="101"/>
      <c r="G52" s="101"/>
      <c r="H52" s="88">
        <f>SUM(H44:H51)</f>
        <v>128500</v>
      </c>
      <c r="I52" s="45"/>
    </row>
    <row r="53" spans="1:9" ht="17" customHeight="1" x14ac:dyDescent="0.4">
      <c r="A53" s="105" t="s">
        <v>80</v>
      </c>
      <c r="B53" s="53" t="s">
        <v>63</v>
      </c>
      <c r="C53" s="54"/>
      <c r="D53" s="55"/>
      <c r="E53" s="56"/>
      <c r="F53" s="57"/>
      <c r="G53" s="58"/>
      <c r="H53" s="59"/>
      <c r="I53" s="48"/>
    </row>
    <row r="54" spans="1:9" ht="17" customHeight="1" x14ac:dyDescent="0.4">
      <c r="A54" s="106"/>
      <c r="B54" s="52" t="s">
        <v>16</v>
      </c>
      <c r="C54" s="29" t="s">
        <v>46</v>
      </c>
      <c r="D54" s="30" t="s">
        <v>17</v>
      </c>
      <c r="E54" s="21">
        <v>1</v>
      </c>
      <c r="F54" s="25">
        <v>9</v>
      </c>
      <c r="G54" s="31">
        <v>1800</v>
      </c>
      <c r="H54" s="23">
        <f t="shared" ref="H54:H60" si="4">E54*F54*G54</f>
        <v>16200</v>
      </c>
      <c r="I54" s="50"/>
    </row>
    <row r="55" spans="1:9" ht="17" customHeight="1" x14ac:dyDescent="0.4">
      <c r="A55" s="106"/>
      <c r="B55" s="52" t="s">
        <v>66</v>
      </c>
      <c r="C55" s="29" t="s">
        <v>67</v>
      </c>
      <c r="D55" s="30" t="s">
        <v>17</v>
      </c>
      <c r="E55" s="21">
        <v>1</v>
      </c>
      <c r="F55" s="25">
        <v>9</v>
      </c>
      <c r="G55" s="31">
        <v>1200</v>
      </c>
      <c r="H55" s="23">
        <f t="shared" si="4"/>
        <v>10800</v>
      </c>
      <c r="I55" s="50"/>
    </row>
    <row r="56" spans="1:9" ht="17" customHeight="1" x14ac:dyDescent="0.4">
      <c r="A56" s="106"/>
      <c r="B56" s="52" t="s">
        <v>18</v>
      </c>
      <c r="C56" s="29" t="s">
        <v>19</v>
      </c>
      <c r="D56" s="30" t="s">
        <v>17</v>
      </c>
      <c r="E56" s="21">
        <v>1</v>
      </c>
      <c r="F56" s="25">
        <v>9</v>
      </c>
      <c r="G56" s="31">
        <v>1000</v>
      </c>
      <c r="H56" s="23">
        <f t="shared" si="4"/>
        <v>9000</v>
      </c>
      <c r="I56" s="50"/>
    </row>
    <row r="57" spans="1:9" ht="17" customHeight="1" x14ac:dyDescent="0.4">
      <c r="A57" s="106"/>
      <c r="B57" s="108" t="s">
        <v>20</v>
      </c>
      <c r="C57" s="29" t="s">
        <v>92</v>
      </c>
      <c r="D57" s="30" t="s">
        <v>17</v>
      </c>
      <c r="E57" s="21">
        <v>1</v>
      </c>
      <c r="F57" s="25">
        <v>9</v>
      </c>
      <c r="G57" s="31">
        <v>1000</v>
      </c>
      <c r="H57" s="23">
        <f t="shared" si="4"/>
        <v>9000</v>
      </c>
      <c r="I57" s="50"/>
    </row>
    <row r="58" spans="1:9" ht="17" customHeight="1" x14ac:dyDescent="0.4">
      <c r="A58" s="106"/>
      <c r="B58" s="109"/>
      <c r="C58" s="29" t="s">
        <v>102</v>
      </c>
      <c r="D58" s="30" t="s">
        <v>90</v>
      </c>
      <c r="E58" s="21">
        <v>1</v>
      </c>
      <c r="F58" s="25">
        <v>2</v>
      </c>
      <c r="G58" s="31">
        <v>2000</v>
      </c>
      <c r="H58" s="23">
        <f t="shared" si="4"/>
        <v>4000</v>
      </c>
      <c r="I58" s="50"/>
    </row>
    <row r="59" spans="1:9" ht="17" customHeight="1" x14ac:dyDescent="0.4">
      <c r="A59" s="106"/>
      <c r="B59" s="52" t="s">
        <v>33</v>
      </c>
      <c r="C59" s="29" t="s">
        <v>30</v>
      </c>
      <c r="D59" s="30" t="s">
        <v>32</v>
      </c>
      <c r="E59" s="21">
        <v>1</v>
      </c>
      <c r="F59" s="25">
        <v>9</v>
      </c>
      <c r="G59" s="31">
        <v>2200</v>
      </c>
      <c r="H59" s="23">
        <f t="shared" si="4"/>
        <v>19800</v>
      </c>
      <c r="I59" s="50"/>
    </row>
    <row r="60" spans="1:9" ht="17" customHeight="1" x14ac:dyDescent="0.4">
      <c r="A60" s="107"/>
      <c r="B60" s="52" t="s">
        <v>22</v>
      </c>
      <c r="C60" s="29" t="s">
        <v>23</v>
      </c>
      <c r="D60" s="30" t="s">
        <v>17</v>
      </c>
      <c r="E60" s="21">
        <v>1</v>
      </c>
      <c r="F60" s="25">
        <v>9</v>
      </c>
      <c r="G60" s="31">
        <v>1200</v>
      </c>
      <c r="H60" s="23">
        <f t="shared" si="4"/>
        <v>10800</v>
      </c>
      <c r="I60" s="50"/>
    </row>
    <row r="61" spans="1:9" ht="17" customHeight="1" x14ac:dyDescent="0.4">
      <c r="A61" s="101" t="s">
        <v>13</v>
      </c>
      <c r="B61" s="101"/>
      <c r="C61" s="101"/>
      <c r="D61" s="101"/>
      <c r="E61" s="101"/>
      <c r="F61" s="101"/>
      <c r="G61" s="101"/>
      <c r="H61" s="88">
        <f>SUM(H54:H60)</f>
        <v>79600</v>
      </c>
      <c r="I61" s="45"/>
    </row>
    <row r="62" spans="1:9" ht="17" customHeight="1" x14ac:dyDescent="0.4">
      <c r="A62" s="105" t="s">
        <v>81</v>
      </c>
      <c r="B62" s="53" t="s">
        <v>88</v>
      </c>
      <c r="C62" s="54"/>
      <c r="D62" s="55"/>
      <c r="E62" s="56"/>
      <c r="F62" s="57"/>
      <c r="G62" s="58"/>
      <c r="H62" s="59"/>
      <c r="I62" s="48"/>
    </row>
    <row r="63" spans="1:9" ht="17" customHeight="1" x14ac:dyDescent="0.4">
      <c r="A63" s="106"/>
      <c r="B63" s="52" t="s">
        <v>16</v>
      </c>
      <c r="C63" s="29" t="s">
        <v>96</v>
      </c>
      <c r="D63" s="30" t="s">
        <v>17</v>
      </c>
      <c r="E63" s="21">
        <v>1</v>
      </c>
      <c r="F63" s="25">
        <v>3</v>
      </c>
      <c r="G63" s="31">
        <v>2500</v>
      </c>
      <c r="H63" s="23">
        <f t="shared" ref="H63:H69" si="5">E63*F63*G63</f>
        <v>7500</v>
      </c>
      <c r="I63" s="50"/>
    </row>
    <row r="64" spans="1:9" ht="17" customHeight="1" x14ac:dyDescent="0.4">
      <c r="A64" s="106"/>
      <c r="B64" s="52" t="s">
        <v>66</v>
      </c>
      <c r="C64" s="29" t="s">
        <v>67</v>
      </c>
      <c r="D64" s="30" t="s">
        <v>17</v>
      </c>
      <c r="E64" s="21">
        <v>1</v>
      </c>
      <c r="F64" s="25">
        <v>3</v>
      </c>
      <c r="G64" s="31">
        <v>1500</v>
      </c>
      <c r="H64" s="23">
        <f t="shared" si="5"/>
        <v>4500</v>
      </c>
      <c r="I64" s="50"/>
    </row>
    <row r="65" spans="1:9" ht="17" customHeight="1" x14ac:dyDescent="0.4">
      <c r="A65" s="106"/>
      <c r="B65" s="52" t="s">
        <v>18</v>
      </c>
      <c r="C65" s="29" t="s">
        <v>19</v>
      </c>
      <c r="D65" s="30" t="s">
        <v>17</v>
      </c>
      <c r="E65" s="21">
        <v>1</v>
      </c>
      <c r="F65" s="25">
        <v>3</v>
      </c>
      <c r="G65" s="31">
        <v>1500</v>
      </c>
      <c r="H65" s="23">
        <f t="shared" si="5"/>
        <v>4500</v>
      </c>
      <c r="I65" s="50"/>
    </row>
    <row r="66" spans="1:9" ht="17" customHeight="1" x14ac:dyDescent="0.4">
      <c r="A66" s="106"/>
      <c r="B66" s="108" t="s">
        <v>20</v>
      </c>
      <c r="C66" s="29" t="s">
        <v>21</v>
      </c>
      <c r="D66" s="30" t="s">
        <v>17</v>
      </c>
      <c r="E66" s="21">
        <v>1</v>
      </c>
      <c r="F66" s="25">
        <v>3</v>
      </c>
      <c r="G66" s="31">
        <v>1500</v>
      </c>
      <c r="H66" s="23">
        <f t="shared" si="5"/>
        <v>4500</v>
      </c>
      <c r="I66" s="50"/>
    </row>
    <row r="67" spans="1:9" ht="17" customHeight="1" x14ac:dyDescent="0.4">
      <c r="A67" s="106"/>
      <c r="B67" s="109"/>
      <c r="C67" s="29" t="s">
        <v>102</v>
      </c>
      <c r="D67" s="30" t="s">
        <v>90</v>
      </c>
      <c r="E67" s="21">
        <v>1</v>
      </c>
      <c r="F67" s="25">
        <v>2</v>
      </c>
      <c r="G67" s="31">
        <v>2000</v>
      </c>
      <c r="H67" s="23">
        <f t="shared" si="5"/>
        <v>4000</v>
      </c>
      <c r="I67" s="50"/>
    </row>
    <row r="68" spans="1:9" ht="17" customHeight="1" x14ac:dyDescent="0.4">
      <c r="A68" s="106"/>
      <c r="B68" s="52" t="s">
        <v>33</v>
      </c>
      <c r="C68" s="29" t="s">
        <v>30</v>
      </c>
      <c r="D68" s="30" t="s">
        <v>32</v>
      </c>
      <c r="E68" s="21">
        <v>1</v>
      </c>
      <c r="F68" s="25">
        <v>3</v>
      </c>
      <c r="G68" s="31">
        <v>3000</v>
      </c>
      <c r="H68" s="23">
        <f t="shared" si="5"/>
        <v>9000</v>
      </c>
      <c r="I68" s="50"/>
    </row>
    <row r="69" spans="1:9" ht="17" customHeight="1" x14ac:dyDescent="0.4">
      <c r="A69" s="107"/>
      <c r="B69" s="52" t="s">
        <v>22</v>
      </c>
      <c r="C69" s="29" t="s">
        <v>23</v>
      </c>
      <c r="D69" s="30" t="s">
        <v>17</v>
      </c>
      <c r="E69" s="21">
        <v>1</v>
      </c>
      <c r="F69" s="25">
        <v>3</v>
      </c>
      <c r="G69" s="31">
        <v>1500</v>
      </c>
      <c r="H69" s="23">
        <f t="shared" si="5"/>
        <v>4500</v>
      </c>
      <c r="I69" s="50"/>
    </row>
    <row r="70" spans="1:9" ht="17" customHeight="1" x14ac:dyDescent="0.4">
      <c r="A70" s="101" t="s">
        <v>13</v>
      </c>
      <c r="B70" s="101"/>
      <c r="C70" s="101"/>
      <c r="D70" s="101"/>
      <c r="E70" s="101"/>
      <c r="F70" s="101"/>
      <c r="G70" s="101"/>
      <c r="H70" s="88">
        <f>SUM(H63:H69)</f>
        <v>38500</v>
      </c>
      <c r="I70" s="50"/>
    </row>
    <row r="71" spans="1:9" ht="17" customHeight="1" x14ac:dyDescent="0.4">
      <c r="A71" s="105" t="s">
        <v>91</v>
      </c>
      <c r="B71" s="81" t="s">
        <v>64</v>
      </c>
      <c r="C71" s="82"/>
      <c r="D71" s="83"/>
      <c r="E71" s="84"/>
      <c r="F71" s="85"/>
      <c r="G71" s="86"/>
      <c r="H71" s="87"/>
      <c r="I71" s="44"/>
    </row>
    <row r="72" spans="1:9" ht="17" customHeight="1" x14ac:dyDescent="0.4">
      <c r="A72" s="106"/>
      <c r="B72" s="52" t="s">
        <v>16</v>
      </c>
      <c r="C72" s="29" t="s">
        <v>46</v>
      </c>
      <c r="D72" s="30" t="s">
        <v>17</v>
      </c>
      <c r="E72" s="21">
        <v>1</v>
      </c>
      <c r="F72" s="25">
        <v>3</v>
      </c>
      <c r="G72" s="31">
        <v>1800</v>
      </c>
      <c r="H72" s="23">
        <f t="shared" ref="H72:H78" si="6">E72*F72*G72</f>
        <v>5400</v>
      </c>
      <c r="I72" s="50"/>
    </row>
    <row r="73" spans="1:9" ht="17" customHeight="1" x14ac:dyDescent="0.4">
      <c r="A73" s="106"/>
      <c r="B73" s="52" t="s">
        <v>66</v>
      </c>
      <c r="C73" s="29" t="s">
        <v>67</v>
      </c>
      <c r="D73" s="30" t="s">
        <v>17</v>
      </c>
      <c r="E73" s="21">
        <v>1</v>
      </c>
      <c r="F73" s="25">
        <v>3</v>
      </c>
      <c r="G73" s="31">
        <v>1200</v>
      </c>
      <c r="H73" s="23">
        <f t="shared" si="6"/>
        <v>3600</v>
      </c>
      <c r="I73" s="50"/>
    </row>
    <row r="74" spans="1:9" ht="17" customHeight="1" x14ac:dyDescent="0.4">
      <c r="A74" s="106"/>
      <c r="B74" s="52" t="s">
        <v>18</v>
      </c>
      <c r="C74" s="29" t="s">
        <v>19</v>
      </c>
      <c r="D74" s="30" t="s">
        <v>17</v>
      </c>
      <c r="E74" s="21">
        <v>1</v>
      </c>
      <c r="F74" s="25">
        <v>3</v>
      </c>
      <c r="G74" s="31">
        <v>1000</v>
      </c>
      <c r="H74" s="23">
        <f t="shared" si="6"/>
        <v>3000</v>
      </c>
      <c r="I74" s="50"/>
    </row>
    <row r="75" spans="1:9" ht="17" customHeight="1" x14ac:dyDescent="0.4">
      <c r="A75" s="106"/>
      <c r="B75" s="108" t="s">
        <v>20</v>
      </c>
      <c r="C75" s="29" t="s">
        <v>21</v>
      </c>
      <c r="D75" s="30" t="s">
        <v>17</v>
      </c>
      <c r="E75" s="21">
        <v>1</v>
      </c>
      <c r="F75" s="25">
        <v>3</v>
      </c>
      <c r="G75" s="31">
        <v>1000</v>
      </c>
      <c r="H75" s="23">
        <f t="shared" si="6"/>
        <v>3000</v>
      </c>
      <c r="I75" s="50"/>
    </row>
    <row r="76" spans="1:9" ht="17" customHeight="1" x14ac:dyDescent="0.4">
      <c r="A76" s="106"/>
      <c r="B76" s="109"/>
      <c r="C76" s="29" t="s">
        <v>102</v>
      </c>
      <c r="D76" s="30" t="s">
        <v>90</v>
      </c>
      <c r="E76" s="21">
        <v>1</v>
      </c>
      <c r="F76" s="25">
        <v>2</v>
      </c>
      <c r="G76" s="31">
        <v>2000</v>
      </c>
      <c r="H76" s="23">
        <f t="shared" si="6"/>
        <v>4000</v>
      </c>
      <c r="I76" s="50"/>
    </row>
    <row r="77" spans="1:9" ht="17" customHeight="1" x14ac:dyDescent="0.4">
      <c r="A77" s="106"/>
      <c r="B77" s="52" t="s">
        <v>33</v>
      </c>
      <c r="C77" s="29" t="s">
        <v>30</v>
      </c>
      <c r="D77" s="30" t="s">
        <v>32</v>
      </c>
      <c r="E77" s="21">
        <v>1</v>
      </c>
      <c r="F77" s="25">
        <v>3</v>
      </c>
      <c r="G77" s="31">
        <v>2200</v>
      </c>
      <c r="H77" s="23">
        <f t="shared" si="6"/>
        <v>6600</v>
      </c>
      <c r="I77" s="50"/>
    </row>
    <row r="78" spans="1:9" ht="17" customHeight="1" x14ac:dyDescent="0.4">
      <c r="A78" s="107"/>
      <c r="B78" s="52" t="s">
        <v>22</v>
      </c>
      <c r="C78" s="29" t="s">
        <v>23</v>
      </c>
      <c r="D78" s="30" t="s">
        <v>17</v>
      </c>
      <c r="E78" s="21">
        <v>1</v>
      </c>
      <c r="F78" s="25">
        <v>3</v>
      </c>
      <c r="G78" s="31">
        <v>1200</v>
      </c>
      <c r="H78" s="23">
        <f t="shared" si="6"/>
        <v>3600</v>
      </c>
      <c r="I78" s="50"/>
    </row>
    <row r="79" spans="1:9" ht="17" customHeight="1" x14ac:dyDescent="0.4">
      <c r="A79" s="101" t="s">
        <v>13</v>
      </c>
      <c r="B79" s="101"/>
      <c r="C79" s="101"/>
      <c r="D79" s="101"/>
      <c r="E79" s="101"/>
      <c r="F79" s="101"/>
      <c r="G79" s="101"/>
      <c r="H79" s="88">
        <f>SUM(H72:H78)</f>
        <v>29200</v>
      </c>
      <c r="I79" s="50"/>
    </row>
    <row r="80" spans="1:9" ht="17" customHeight="1" x14ac:dyDescent="0.4">
      <c r="A80" s="94" t="s">
        <v>13</v>
      </c>
      <c r="B80" s="94"/>
      <c r="C80" s="94"/>
      <c r="D80" s="94"/>
      <c r="E80" s="94"/>
      <c r="F80" s="94"/>
      <c r="G80" s="94"/>
      <c r="H80" s="60">
        <f>H79+H70+H61+H52</f>
        <v>275800</v>
      </c>
      <c r="I80" s="50"/>
    </row>
    <row r="81" spans="1:9" ht="17" customHeight="1" x14ac:dyDescent="0.45">
      <c r="A81" s="69">
        <v>5</v>
      </c>
      <c r="B81" s="70" t="s">
        <v>62</v>
      </c>
      <c r="C81" s="70"/>
      <c r="D81" s="70"/>
      <c r="E81" s="71"/>
      <c r="F81" s="71"/>
      <c r="G81" s="72"/>
      <c r="H81" s="73"/>
      <c r="I81" s="49"/>
    </row>
    <row r="82" spans="1:9" ht="17" customHeight="1" x14ac:dyDescent="0.4">
      <c r="A82" s="35" t="s">
        <v>82</v>
      </c>
      <c r="B82" s="52" t="s">
        <v>70</v>
      </c>
      <c r="C82" s="29" t="s">
        <v>71</v>
      </c>
      <c r="D82" s="30" t="s">
        <v>69</v>
      </c>
      <c r="E82" s="21">
        <v>1</v>
      </c>
      <c r="F82" s="25">
        <v>1</v>
      </c>
      <c r="G82" s="31">
        <v>300</v>
      </c>
      <c r="H82" s="23">
        <f t="shared" ref="H82" si="7">E82*F82*G82</f>
        <v>300</v>
      </c>
      <c r="I82" s="50"/>
    </row>
    <row r="83" spans="1:9" ht="17" customHeight="1" x14ac:dyDescent="0.4">
      <c r="A83" s="35" t="s">
        <v>93</v>
      </c>
      <c r="B83" s="52" t="s">
        <v>94</v>
      </c>
      <c r="C83" s="29" t="s">
        <v>95</v>
      </c>
      <c r="D83" s="30" t="s">
        <v>69</v>
      </c>
      <c r="E83" s="21">
        <v>1</v>
      </c>
      <c r="F83" s="25">
        <v>1</v>
      </c>
      <c r="G83" s="31">
        <v>200</v>
      </c>
      <c r="H83" s="23">
        <f t="shared" ref="H83" si="8">E83*F83*G83</f>
        <v>200</v>
      </c>
      <c r="I83" s="50"/>
    </row>
    <row r="84" spans="1:9" ht="17" customHeight="1" x14ac:dyDescent="0.4">
      <c r="A84" s="98" t="s">
        <v>13</v>
      </c>
      <c r="B84" s="99"/>
      <c r="C84" s="99"/>
      <c r="D84" s="99"/>
      <c r="E84" s="99"/>
      <c r="F84" s="99"/>
      <c r="G84" s="100"/>
      <c r="H84" s="60">
        <f>SUM(H82:H83)</f>
        <v>500</v>
      </c>
      <c r="I84" s="50"/>
    </row>
    <row r="85" spans="1:9" ht="17" customHeight="1" x14ac:dyDescent="0.4">
      <c r="A85" s="98" t="s">
        <v>13</v>
      </c>
      <c r="B85" s="99"/>
      <c r="C85" s="99"/>
      <c r="D85" s="99"/>
      <c r="E85" s="99"/>
      <c r="F85" s="99"/>
      <c r="G85" s="100"/>
      <c r="H85" s="60">
        <f>H15+H18+H41+H52+H61+H70+H79+H84</f>
        <v>444400</v>
      </c>
      <c r="I85" s="50"/>
    </row>
    <row r="86" spans="1:9" ht="17" customHeight="1" x14ac:dyDescent="0.4">
      <c r="A86" s="74">
        <v>6</v>
      </c>
      <c r="B86" s="75" t="s">
        <v>14</v>
      </c>
      <c r="C86" s="102">
        <v>0.06</v>
      </c>
      <c r="D86" s="103"/>
      <c r="E86" s="103"/>
      <c r="F86" s="104"/>
      <c r="G86" s="76" t="s">
        <v>13</v>
      </c>
      <c r="H86" s="77">
        <f>H85*0.06</f>
        <v>26664</v>
      </c>
      <c r="I86" s="50"/>
    </row>
    <row r="87" spans="1:9" ht="17" customHeight="1" x14ac:dyDescent="0.4">
      <c r="A87" s="95"/>
      <c r="B87" s="95"/>
      <c r="C87" s="95"/>
      <c r="D87" s="95"/>
      <c r="E87" s="95"/>
      <c r="F87" s="95"/>
      <c r="G87" s="95"/>
      <c r="H87" s="95"/>
      <c r="I87" s="50"/>
    </row>
    <row r="88" spans="1:9" ht="17" customHeight="1" x14ac:dyDescent="0.4">
      <c r="A88" s="96" t="s">
        <v>27</v>
      </c>
      <c r="B88" s="96"/>
      <c r="C88" s="96"/>
      <c r="D88" s="96"/>
      <c r="E88" s="96"/>
      <c r="F88" s="96"/>
      <c r="G88" s="96"/>
      <c r="H88" s="61">
        <f>H85+H86</f>
        <v>471064</v>
      </c>
      <c r="I88" s="50"/>
    </row>
    <row r="89" spans="1:9" x14ac:dyDescent="0.25">
      <c r="I89" s="51"/>
    </row>
    <row r="90" spans="1:9" x14ac:dyDescent="0.25">
      <c r="I90" s="51"/>
    </row>
    <row r="91" spans="1:9" x14ac:dyDescent="0.25">
      <c r="I91" s="51"/>
    </row>
  </sheetData>
  <mergeCells count="30">
    <mergeCell ref="I43:I51"/>
    <mergeCell ref="B57:B58"/>
    <mergeCell ref="A1:D1"/>
    <mergeCell ref="A10:B10"/>
    <mergeCell ref="B11:C11"/>
    <mergeCell ref="B12:C12"/>
    <mergeCell ref="A15:G15"/>
    <mergeCell ref="A18:G18"/>
    <mergeCell ref="A52:G52"/>
    <mergeCell ref="B47:B48"/>
    <mergeCell ref="A24:G24"/>
    <mergeCell ref="A33:G33"/>
    <mergeCell ref="A40:G40"/>
    <mergeCell ref="A43:A51"/>
    <mergeCell ref="A80:G80"/>
    <mergeCell ref="A87:H87"/>
    <mergeCell ref="A88:G88"/>
    <mergeCell ref="I19:I26"/>
    <mergeCell ref="A41:G41"/>
    <mergeCell ref="A61:G61"/>
    <mergeCell ref="A70:G70"/>
    <mergeCell ref="A79:G79"/>
    <mergeCell ref="A84:G84"/>
    <mergeCell ref="C86:F86"/>
    <mergeCell ref="A62:A69"/>
    <mergeCell ref="A71:A78"/>
    <mergeCell ref="B66:B67"/>
    <mergeCell ref="B75:B76"/>
    <mergeCell ref="A85:G85"/>
    <mergeCell ref="A53:A60"/>
  </mergeCells>
  <phoneticPr fontId="13" type="noConversion"/>
  <pageMargins left="0.7" right="0.7" top="0.75" bottom="0.75" header="0.3" footer="0.3"/>
  <pageSetup paperSize="9" orientation="landscape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客户部何文青</dc:creator>
  <cp:lastModifiedBy>刘阳</cp:lastModifiedBy>
  <cp:lastPrinted>2021-11-26T03:53:01Z</cp:lastPrinted>
  <dcterms:created xsi:type="dcterms:W3CDTF">2020-12-15T09:48:35Z</dcterms:created>
  <dcterms:modified xsi:type="dcterms:W3CDTF">2021-11-26T03:53:57Z</dcterms:modified>
</cp:coreProperties>
</file>