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<sst xmlns="http://schemas.openxmlformats.org/spreadsheetml/2006/main" count="152" uniqueCount="50">
  <si>
    <t>结算单</t>
  </si>
  <si>
    <t>Client:</t>
  </si>
  <si>
    <t>AstraZeneca</t>
  </si>
  <si>
    <t xml:space="preserve">Project Name: </t>
  </si>
  <si>
    <t>2023AZFasenra产品幻灯内容制作项目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</si>
  <si>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</si>
  <si>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</si>
  <si>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</si>
  <si>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</si>
  <si>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</si>
  <si>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</si>
  <si>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</si>
  <si>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</si>
  <si>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</si>
  <si>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</si>
  <si>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</si>
  <si>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</si>
  <si>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</si>
  <si>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</si>
  <si>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</si>
  <si>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</si>
  <si>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</si>
  <si>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</si>
  <si>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生物制剂治疗重度哮喘合并症的进展*幻灯</t>
  </si>
  <si>
    <t>幻灯框架整理</t>
  </si>
  <si>
    <t>根据已有标题提供幻灯大纲</t>
  </si>
  <si>
    <t>套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</si>
  <si>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</si>
  <si>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</si>
  <si>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</si>
  <si>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</si>
  <si>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</si>
  <si>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幻灯片解说词（中文）(new work)</t>
  </si>
  <si>
    <t>文献标注(new work)</t>
  </si>
  <si>
    <t>根据所提供素材整理、高亮</t>
  </si>
  <si>
    <t>篇</t>
  </si>
  <si>
    <t>PPT模板(new work)</t>
  </si>
  <si>
    <t>根据已有KV进行排版及PPT母版格式设定</t>
  </si>
  <si>
    <t>Total：</t>
  </si>
  <si>
    <t>生物制剂治疗重度哮喘的时机选择*幻灯</t>
  </si>
  <si>
    <t>中文原文下载</t>
  </si>
  <si>
    <t>英文原文下载</t>
  </si>
  <si>
    <t>重度哮喘的靶向治疗进展*幻灯</t>
  </si>
  <si>
    <t>Benralizumab 研发历程幻灯*幻灯</t>
  </si>
  <si>
    <t>幻灯片解说词（英文）(new work)</t>
  </si>
  <si>
    <t>项目管理/人员管理 
Service Fee/Staffing Fee</t>
  </si>
  <si>
    <t>Editor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</si>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</sst>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3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9" borderId="18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3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Fill="1" applyAlignment="1">
      <alignment horizontal="left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0" fontId="8" fillId="0" borderId="7" xfId="51" applyNumberFormat="1" applyFont="1" applyBorder="1" applyAlignment="1">
      <alignment horizontal="center" vertical="center"/>
    </xf>
    <xf numFmtId="9" fontId="7" fillId="0" borderId="7" xfId="51" applyNumberFormat="1" applyFont="1" applyBorder="1" applyAlignment="1">
      <alignment horizontal="center" vertical="center"/>
    </xf>
    <xf numFmtId="177" fontId="7" fillId="0" borderId="7" xfId="51" applyNumberFormat="1" applyFont="1" applyBorder="1" applyAlignment="1">
      <alignment horizontal="center" vertical="center"/>
    </xf>
    <xf numFmtId="37" fontId="8" fillId="0" borderId="7" xfId="1" applyNumberFormat="1" applyFont="1" applyFill="1" applyBorder="1" applyAlignment="1">
      <alignment horizontal="center" vertical="center"/>
    </xf>
    <xf numFmtId="176" fontId="3" fillId="3" borderId="8" xfId="52" applyNumberFormat="1" applyFont="1" applyFill="1" applyBorder="1" applyAlignment="1">
      <alignment horizontal="right" vertical="center"/>
    </xf>
    <xf numFmtId="176" fontId="3" fillId="3" borderId="9" xfId="52" applyNumberFormat="1" applyFont="1" applyFill="1" applyBorder="1" applyAlignment="1">
      <alignment horizontal="right" vertical="center"/>
    </xf>
    <xf numFmtId="178" fontId="3" fillId="3" borderId="10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6" fillId="0" borderId="7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 wrapText="1"/>
    </xf>
    <xf numFmtId="0" fontId="6" fillId="2" borderId="7" xfId="52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7" fillId="0" borderId="7" xfId="52" applyFont="1" applyBorder="1" applyAlignment="1">
      <alignment horizontal="center" vertical="center"/>
    </xf>
    <xf numFmtId="0" fontId="7" fillId="0" borderId="7" xfId="5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3" fillId="0" borderId="7" xfId="49" applyFont="1" applyBorder="1" applyAlignment="1">
      <alignment horizontal="right" vertical="center" wrapText="1"/>
    </xf>
    <xf numFmtId="7" fontId="10" fillId="0" borderId="7" xfId="1" applyNumberFormat="1" applyFont="1" applyFill="1" applyBorder="1" applyAlignment="1">
      <alignment horizontal="right" vertical="center"/>
    </xf>
    <xf numFmtId="176" fontId="3" fillId="3" borderId="7" xfId="52" applyNumberFormat="1" applyFont="1" applyFill="1" applyBorder="1" applyAlignment="1">
      <alignment horizontal="right" vertical="center"/>
    </xf>
    <xf numFmtId="178" fontId="3" fillId="3" borderId="7" xfId="52" applyNumberFormat="1" applyFont="1" applyFill="1" applyBorder="1" applyAlignment="1">
      <alignment horizontal="right" vertical="center"/>
    </xf>
    <xf numFmtId="0" fontId="6" fillId="2" borderId="4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4" fillId="0" borderId="11" xfId="0" applyFont="1" applyBorder="1" applyAlignment="1">
      <alignment horizontal="right" vertical="center" wrapText="1"/>
    </xf>
    <xf numFmtId="178" fontId="3" fillId="0" borderId="12" xfId="1" applyNumberFormat="1" applyFont="1" applyFill="1" applyBorder="1" applyAlignment="1">
      <alignment horizontal="right" vertical="center"/>
    </xf>
    <xf numFmtId="0" fontId="3" fillId="2" borderId="4" xfId="52" applyFont="1" applyFill="1" applyBorder="1" applyAlignment="1">
      <alignment horizontal="left" vertical="center"/>
    </xf>
    <xf numFmtId="179" fontId="3" fillId="0" borderId="12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right" vertical="center" wrapText="1"/>
    </xf>
    <xf numFmtId="178" fontId="3" fillId="5" borderId="14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3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5"/>
  <sheetViews>
    <sheetView tabSelected="1" workbookViewId="0">
      <selection activeCell="B1" sqref="B1:C1"/>
    </sheetView>
  </sheetViews>
  <sheetFormatPr defaultColWidth="8.91666666666667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10" t="s">
        <v>4</v>
      </c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7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9" t="s">
        <v>10</v>
      </c>
      <c r="C8" s="50"/>
    </row>
    <row r="9" s="1" customFormat="1" spans="2:3">
      <c r="B9" s="51" t="s">
        <v>11</v>
      </c>
      <c r="C9" s="52">
        <f>Medical!H45</f>
        <v>81729</v>
      </c>
    </row>
    <row r="10" s="1" customFormat="1" spans="2:3">
      <c r="B10" s="53" t="s">
        <v>12</v>
      </c>
      <c r="C10" s="21"/>
    </row>
    <row r="11" spans="2:3">
      <c r="B11" s="51" t="s">
        <v>11</v>
      </c>
      <c r="C11" s="54">
        <f>'Staffing Fee'!H11</f>
        <v>12100</v>
      </c>
    </row>
    <row r="12" ht="3.75" customHeight="1" spans="2:3">
      <c r="B12" s="55"/>
      <c r="C12" s="56"/>
    </row>
    <row r="13" spans="2:3">
      <c r="B13" s="57" t="s">
        <v>11</v>
      </c>
      <c r="C13" s="58">
        <f>C9+C11</f>
        <v>93829</v>
      </c>
    </row>
    <row r="14" spans="2:3">
      <c r="B14" s="57" t="s">
        <v>13</v>
      </c>
      <c r="C14" s="58">
        <f>C13*0.06</f>
        <v>5629.74</v>
      </c>
    </row>
    <row r="15" ht="16.35" spans="2:3">
      <c r="B15" s="29" t="s">
        <v>14</v>
      </c>
      <c r="C15" s="31">
        <f>C13+C14</f>
        <v>99458.74</v>
      </c>
    </row>
    <row r="16" spans="2:2">
      <c r="B16" s="59" t="s">
        <v>15</v>
      </c>
    </row>
    <row r="18" spans="2:3">
      <c r="B18" s="60" t="s">
        <v>16</v>
      </c>
      <c r="C18" s="61">
        <f>C11/C13</f>
        <v>0.128957998060301</v>
      </c>
    </row>
    <row r="20" spans="2:2">
      <c r="B20" s="32"/>
    </row>
    <row r="21" spans="2:2">
      <c r="B21" s="62"/>
    </row>
    <row r="22" spans="2:2">
      <c r="B22" s="62"/>
    </row>
    <row r="23" spans="2:2">
      <c r="B23" s="62"/>
    </row>
    <row r="24" spans="2:2">
      <c r="B24" s="62"/>
    </row>
    <row r="25" spans="2:2">
      <c r="B25" s="62"/>
    </row>
  </sheetData>
  <mergeCells count="4">
    <mergeCell ref="B1:C1"/>
    <mergeCell ref="B8:C8"/>
    <mergeCell ref="B10:C10"/>
    <mergeCell ref="B12:C12"/>
  </mergeCells>
  <hyperlinks>
    <hyperlink ref="C4" r:id="rId1" display="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54"/>
  <sheetViews>
    <sheetView zoomScale="85" zoomScaleNormal="85" zoomScaleSheetLayoutView="90" workbookViewId="0">
      <selection activeCell="B1" sqref="B1:C5"/>
    </sheetView>
  </sheetViews>
  <sheetFormatPr defaultColWidth="8.91666666666667" defaultRowHeight="17.4" outlineLevelCol="7"/>
  <cols>
    <col min="1" max="1" width="5.08333333333333" customWidth="1"/>
    <col min="2" max="2" width="32.7" style="2" customWidth="1"/>
    <col min="3" max="3" width="39.0833333333333" style="3" customWidth="1"/>
    <col min="4" max="4" width="20.16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  <col min="9" max="9" width="13.583333333333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10" t="s">
        <v>4</v>
      </c>
      <c r="D3" s="11"/>
      <c r="E3" s="9"/>
      <c r="F3" s="9"/>
      <c r="G3" s="9"/>
      <c r="H3" s="9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7"/>
      <c r="D5" s="12"/>
      <c r="E5" s="12"/>
      <c r="F5" s="12"/>
      <c r="G5" s="12"/>
      <c r="H5" s="12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38" t="s">
        <v>8</v>
      </c>
      <c r="C7" s="39" t="s">
        <v>17</v>
      </c>
      <c r="D7" s="39" t="s">
        <v>18</v>
      </c>
      <c r="E7" s="38" t="s">
        <v>19</v>
      </c>
      <c r="F7" s="38" t="s">
        <v>20</v>
      </c>
      <c r="G7" s="38" t="s">
        <v>21</v>
      </c>
      <c r="H7" s="38" t="s">
        <v>22</v>
      </c>
    </row>
    <row r="8" s="1" customFormat="1" ht="16.2" spans="2:8">
      <c r="B8" s="40" t="s">
        <v>23</v>
      </c>
      <c r="C8" s="40"/>
      <c r="D8" s="40"/>
      <c r="E8" s="40"/>
      <c r="F8" s="40"/>
      <c r="G8" s="40"/>
      <c r="H8" s="40"/>
    </row>
    <row r="9" s="1" customFormat="1" ht="15.6" spans="2:8">
      <c r="B9" s="41" t="s">
        <v>24</v>
      </c>
      <c r="C9" s="41" t="s">
        <v>25</v>
      </c>
      <c r="D9" s="24">
        <v>2021</v>
      </c>
      <c r="E9" s="25">
        <v>2000</v>
      </c>
      <c r="F9" s="42" t="s">
        <v>26</v>
      </c>
      <c r="G9" s="43">
        <v>1</v>
      </c>
      <c r="H9" s="28">
        <f t="shared" ref="H9:H13" si="0">E9*G9</f>
        <v>2000</v>
      </c>
    </row>
    <row r="10" s="1" customFormat="1" ht="15.6" spans="2:8">
      <c r="B10" s="41" t="s">
        <v>27</v>
      </c>
      <c r="C10" s="41" t="s">
        <v>28</v>
      </c>
      <c r="D10" s="24"/>
      <c r="E10" s="42">
        <v>300</v>
      </c>
      <c r="F10" s="42" t="s">
        <v>29</v>
      </c>
      <c r="G10" s="43">
        <v>33</v>
      </c>
      <c r="H10" s="28">
        <f t="shared" si="0"/>
        <v>9900</v>
      </c>
    </row>
    <row r="11" s="1" customFormat="1" ht="15.6" spans="2:8">
      <c r="B11" s="41" t="s">
        <v>30</v>
      </c>
      <c r="C11" s="41" t="s">
        <v>31</v>
      </c>
      <c r="D11" s="24"/>
      <c r="E11" s="42">
        <v>100</v>
      </c>
      <c r="F11" s="42" t="s">
        <v>29</v>
      </c>
      <c r="G11" s="43">
        <v>33</v>
      </c>
      <c r="H11" s="28">
        <f t="shared" si="0"/>
        <v>3300</v>
      </c>
    </row>
    <row r="12" s="1" customFormat="1" ht="15.6" spans="2:8">
      <c r="B12" s="41" t="s">
        <v>32</v>
      </c>
      <c r="C12" s="41" t="s">
        <v>28</v>
      </c>
      <c r="D12" s="24"/>
      <c r="E12" s="25">
        <v>30</v>
      </c>
      <c r="F12" s="42" t="s">
        <v>29</v>
      </c>
      <c r="G12" s="43">
        <v>33</v>
      </c>
      <c r="H12" s="28">
        <f t="shared" si="0"/>
        <v>990</v>
      </c>
    </row>
    <row r="13" s="1" customFormat="1" ht="15.6" spans="2:8">
      <c r="B13" s="41" t="s">
        <v>33</v>
      </c>
      <c r="C13" s="41" t="s">
        <v>34</v>
      </c>
      <c r="D13" s="24"/>
      <c r="E13" s="25">
        <v>15</v>
      </c>
      <c r="F13" s="42" t="s">
        <v>35</v>
      </c>
      <c r="G13" s="43">
        <v>43</v>
      </c>
      <c r="H13" s="28">
        <f t="shared" si="0"/>
        <v>645</v>
      </c>
    </row>
    <row r="14" s="1" customFormat="1" ht="15.6" spans="2:8">
      <c r="B14" s="41" t="s">
        <v>36</v>
      </c>
      <c r="C14" s="41" t="s">
        <v>37</v>
      </c>
      <c r="D14" s="24"/>
      <c r="E14" s="25">
        <v>500</v>
      </c>
      <c r="F14" s="44" t="s">
        <v>26</v>
      </c>
      <c r="G14" s="43">
        <v>1</v>
      </c>
      <c r="H14" s="28">
        <f t="shared" ref="H14" si="1">E14*G14</f>
        <v>500</v>
      </c>
    </row>
    <row r="15" s="1" customFormat="1" ht="15.6" spans="2:8">
      <c r="B15" s="45" t="s">
        <v>38</v>
      </c>
      <c r="C15" s="45"/>
      <c r="D15" s="45"/>
      <c r="E15" s="45"/>
      <c r="F15" s="45"/>
      <c r="G15" s="45"/>
      <c r="H15" s="46">
        <f>SUM(H9:H14)</f>
        <v>17335</v>
      </c>
    </row>
    <row r="16" s="1" customFormat="1" ht="16.2" spans="2:8">
      <c r="B16" s="40" t="s">
        <v>39</v>
      </c>
      <c r="C16" s="40"/>
      <c r="D16" s="40"/>
      <c r="E16" s="40"/>
      <c r="F16" s="40"/>
      <c r="G16" s="40"/>
      <c r="H16" s="40"/>
    </row>
    <row r="17" s="1" customFormat="1" ht="15.6" spans="2:8">
      <c r="B17" s="41" t="s">
        <v>24</v>
      </c>
      <c r="C17" s="41" t="s">
        <v>25</v>
      </c>
      <c r="D17" s="24">
        <v>2021</v>
      </c>
      <c r="E17" s="25">
        <v>2000</v>
      </c>
      <c r="F17" s="42" t="s">
        <v>26</v>
      </c>
      <c r="G17" s="43">
        <v>1</v>
      </c>
      <c r="H17" s="28">
        <f t="shared" ref="H17:H24" si="2">E17*G17</f>
        <v>2000</v>
      </c>
    </row>
    <row r="18" s="1" customFormat="1" ht="15.6" spans="2:8">
      <c r="B18" s="41" t="s">
        <v>27</v>
      </c>
      <c r="C18" s="41" t="s">
        <v>28</v>
      </c>
      <c r="D18" s="24"/>
      <c r="E18" s="42">
        <v>300</v>
      </c>
      <c r="F18" s="42" t="s">
        <v>29</v>
      </c>
      <c r="G18" s="43">
        <v>45</v>
      </c>
      <c r="H18" s="28">
        <f t="shared" si="2"/>
        <v>13500</v>
      </c>
    </row>
    <row r="19" s="1" customFormat="1" ht="15.6" spans="2:8">
      <c r="B19" s="41" t="s">
        <v>30</v>
      </c>
      <c r="C19" s="41" t="s">
        <v>31</v>
      </c>
      <c r="D19" s="24"/>
      <c r="E19" s="42">
        <v>100</v>
      </c>
      <c r="F19" s="42" t="s">
        <v>29</v>
      </c>
      <c r="G19" s="43">
        <v>45</v>
      </c>
      <c r="H19" s="28">
        <f t="shared" si="2"/>
        <v>4500</v>
      </c>
    </row>
    <row r="20" s="1" customFormat="1" ht="15.6" spans="2:8">
      <c r="B20" s="41" t="s">
        <v>32</v>
      </c>
      <c r="C20" s="41" t="s">
        <v>28</v>
      </c>
      <c r="D20" s="24"/>
      <c r="E20" s="25">
        <v>30</v>
      </c>
      <c r="F20" s="42" t="s">
        <v>29</v>
      </c>
      <c r="G20" s="43">
        <v>14</v>
      </c>
      <c r="H20" s="28">
        <f t="shared" si="2"/>
        <v>420</v>
      </c>
    </row>
    <row r="21" s="1" customFormat="1" ht="15.6" spans="2:8">
      <c r="B21" s="41" t="s">
        <v>40</v>
      </c>
      <c r="C21" s="41" t="s">
        <v>40</v>
      </c>
      <c r="D21" s="24"/>
      <c r="E21" s="25">
        <v>7</v>
      </c>
      <c r="F21" s="42" t="s">
        <v>35</v>
      </c>
      <c r="G21" s="43">
        <v>2</v>
      </c>
      <c r="H21" s="28">
        <f t="shared" si="2"/>
        <v>14</v>
      </c>
    </row>
    <row r="22" s="1" customFormat="1" ht="15.6" spans="2:8">
      <c r="B22" s="41" t="s">
        <v>41</v>
      </c>
      <c r="C22" s="41" t="s">
        <v>41</v>
      </c>
      <c r="D22" s="24"/>
      <c r="E22" s="25">
        <v>10</v>
      </c>
      <c r="F22" s="42" t="s">
        <v>35</v>
      </c>
      <c r="G22" s="43">
        <v>7</v>
      </c>
      <c r="H22" s="28">
        <f t="shared" si="2"/>
        <v>70</v>
      </c>
    </row>
    <row r="23" s="1" customFormat="1" ht="15.6" spans="2:8">
      <c r="B23" s="41" t="s">
        <v>33</v>
      </c>
      <c r="C23" s="41" t="s">
        <v>34</v>
      </c>
      <c r="D23" s="24"/>
      <c r="E23" s="25">
        <v>15</v>
      </c>
      <c r="F23" s="42" t="s">
        <v>35</v>
      </c>
      <c r="G23" s="43">
        <v>69</v>
      </c>
      <c r="H23" s="28">
        <f t="shared" si="2"/>
        <v>1035</v>
      </c>
    </row>
    <row r="24" s="1" customFormat="1" ht="15.6" spans="2:8">
      <c r="B24" s="41" t="s">
        <v>36</v>
      </c>
      <c r="C24" s="41" t="s">
        <v>37</v>
      </c>
      <c r="D24" s="24"/>
      <c r="E24" s="25">
        <v>500</v>
      </c>
      <c r="F24" s="44" t="s">
        <v>26</v>
      </c>
      <c r="G24" s="43">
        <v>1</v>
      </c>
      <c r="H24" s="28">
        <f t="shared" si="2"/>
        <v>500</v>
      </c>
    </row>
    <row r="25" s="1" customFormat="1" ht="15.6" spans="2:8">
      <c r="B25" s="45" t="s">
        <v>38</v>
      </c>
      <c r="C25" s="45"/>
      <c r="D25" s="45"/>
      <c r="E25" s="45"/>
      <c r="F25" s="45"/>
      <c r="G25" s="45"/>
      <c r="H25" s="46">
        <f>SUM(H17:H24)</f>
        <v>22039</v>
      </c>
    </row>
    <row r="26" s="1" customFormat="1" ht="16.2" spans="2:8">
      <c r="B26" s="40" t="s">
        <v>42</v>
      </c>
      <c r="C26" s="40"/>
      <c r="D26" s="40"/>
      <c r="E26" s="40"/>
      <c r="F26" s="40"/>
      <c r="G26" s="40"/>
      <c r="H26" s="40"/>
    </row>
    <row r="27" s="1" customFormat="1" ht="15.6" spans="2:8">
      <c r="B27" s="41" t="s">
        <v>24</v>
      </c>
      <c r="C27" s="41" t="s">
        <v>25</v>
      </c>
      <c r="D27" s="24">
        <v>2021</v>
      </c>
      <c r="E27" s="25">
        <v>2000</v>
      </c>
      <c r="F27" s="42" t="s">
        <v>26</v>
      </c>
      <c r="G27" s="43">
        <v>1</v>
      </c>
      <c r="H27" s="28">
        <f t="shared" ref="H27:H34" si="3">E27*G27</f>
        <v>2000</v>
      </c>
    </row>
    <row r="28" s="1" customFormat="1" ht="15.6" spans="2:8">
      <c r="B28" s="41" t="s">
        <v>27</v>
      </c>
      <c r="C28" s="41" t="s">
        <v>28</v>
      </c>
      <c r="D28" s="24"/>
      <c r="E28" s="42">
        <v>300</v>
      </c>
      <c r="F28" s="42" t="s">
        <v>29</v>
      </c>
      <c r="G28" s="43">
        <v>31</v>
      </c>
      <c r="H28" s="28">
        <f t="shared" si="3"/>
        <v>9300</v>
      </c>
    </row>
    <row r="29" s="1" customFormat="1" ht="15.6" spans="2:8">
      <c r="B29" s="41" t="s">
        <v>30</v>
      </c>
      <c r="C29" s="41" t="s">
        <v>31</v>
      </c>
      <c r="D29" s="24"/>
      <c r="E29" s="42">
        <v>100</v>
      </c>
      <c r="F29" s="42" t="s">
        <v>29</v>
      </c>
      <c r="G29" s="43">
        <v>31</v>
      </c>
      <c r="H29" s="28">
        <f t="shared" si="3"/>
        <v>3100</v>
      </c>
    </row>
    <row r="30" s="1" customFormat="1" ht="15.6" spans="2:8">
      <c r="B30" s="41" t="s">
        <v>32</v>
      </c>
      <c r="C30" s="41" t="s">
        <v>28</v>
      </c>
      <c r="D30" s="24"/>
      <c r="E30" s="25">
        <v>30</v>
      </c>
      <c r="F30" s="42" t="s">
        <v>29</v>
      </c>
      <c r="G30" s="43">
        <v>31</v>
      </c>
      <c r="H30" s="28">
        <f t="shared" si="3"/>
        <v>930</v>
      </c>
    </row>
    <row r="31" s="1" customFormat="1" ht="15.6" spans="2:8">
      <c r="B31" s="41" t="s">
        <v>33</v>
      </c>
      <c r="C31" s="41" t="s">
        <v>34</v>
      </c>
      <c r="D31" s="24"/>
      <c r="E31" s="25">
        <v>15</v>
      </c>
      <c r="F31" s="42" t="s">
        <v>35</v>
      </c>
      <c r="G31" s="43">
        <v>46</v>
      </c>
      <c r="H31" s="28">
        <f t="shared" si="3"/>
        <v>690</v>
      </c>
    </row>
    <row r="32" s="1" customFormat="1" ht="15.6" spans="2:8">
      <c r="B32" s="41" t="s">
        <v>40</v>
      </c>
      <c r="C32" s="41" t="s">
        <v>40</v>
      </c>
      <c r="D32" s="24"/>
      <c r="E32" s="25">
        <v>7</v>
      </c>
      <c r="F32" s="42" t="s">
        <v>35</v>
      </c>
      <c r="G32" s="43">
        <v>5</v>
      </c>
      <c r="H32" s="28">
        <f t="shared" si="3"/>
        <v>35</v>
      </c>
    </row>
    <row r="33" s="1" customFormat="1" ht="15.6" spans="2:8">
      <c r="B33" s="41" t="s">
        <v>41</v>
      </c>
      <c r="C33" s="41" t="s">
        <v>41</v>
      </c>
      <c r="D33" s="24"/>
      <c r="E33" s="25">
        <v>10</v>
      </c>
      <c r="F33" s="42" t="s">
        <v>35</v>
      </c>
      <c r="G33" s="43">
        <v>33</v>
      </c>
      <c r="H33" s="28">
        <f t="shared" si="3"/>
        <v>330</v>
      </c>
    </row>
    <row r="34" s="1" customFormat="1" ht="15.6" spans="2:8">
      <c r="B34" s="41" t="s">
        <v>36</v>
      </c>
      <c r="C34" s="41" t="s">
        <v>37</v>
      </c>
      <c r="D34" s="24"/>
      <c r="E34" s="25">
        <v>500</v>
      </c>
      <c r="F34" s="44" t="s">
        <v>26</v>
      </c>
      <c r="G34" s="43">
        <v>1</v>
      </c>
      <c r="H34" s="28">
        <f t="shared" si="3"/>
        <v>500</v>
      </c>
    </row>
    <row r="35" s="1" customFormat="1" ht="15.6" spans="2:8">
      <c r="B35" s="45" t="s">
        <v>38</v>
      </c>
      <c r="C35" s="45"/>
      <c r="D35" s="45"/>
      <c r="E35" s="45"/>
      <c r="F35" s="45"/>
      <c r="G35" s="45"/>
      <c r="H35" s="46">
        <f>SUM(H27:H34)</f>
        <v>16885</v>
      </c>
    </row>
    <row r="36" s="1" customFormat="1" ht="16.2" spans="2:8">
      <c r="B36" s="40" t="s">
        <v>43</v>
      </c>
      <c r="C36" s="40"/>
      <c r="D36" s="40"/>
      <c r="E36" s="40"/>
      <c r="F36" s="40"/>
      <c r="G36" s="40"/>
      <c r="H36" s="40"/>
    </row>
    <row r="37" s="1" customFormat="1" ht="15.6" spans="2:8">
      <c r="B37" s="41" t="s">
        <v>24</v>
      </c>
      <c r="C37" s="41" t="s">
        <v>25</v>
      </c>
      <c r="D37" s="24">
        <v>2021</v>
      </c>
      <c r="E37" s="25">
        <v>2000</v>
      </c>
      <c r="F37" s="42" t="s">
        <v>26</v>
      </c>
      <c r="G37" s="43">
        <v>1</v>
      </c>
      <c r="H37" s="28">
        <f t="shared" ref="H37:H43" si="4">E37*G37</f>
        <v>2000</v>
      </c>
    </row>
    <row r="38" s="1" customFormat="1" ht="15.6" spans="2:8">
      <c r="B38" s="41" t="s">
        <v>27</v>
      </c>
      <c r="C38" s="41" t="s">
        <v>28</v>
      </c>
      <c r="D38" s="24"/>
      <c r="E38" s="42">
        <v>300</v>
      </c>
      <c r="F38" s="42" t="s">
        <v>29</v>
      </c>
      <c r="G38" s="43">
        <v>50</v>
      </c>
      <c r="H38" s="28">
        <f t="shared" si="4"/>
        <v>15000</v>
      </c>
    </row>
    <row r="39" s="1" customFormat="1" ht="15.6" spans="2:8">
      <c r="B39" s="41" t="s">
        <v>30</v>
      </c>
      <c r="C39" s="41" t="s">
        <v>31</v>
      </c>
      <c r="D39" s="24"/>
      <c r="E39" s="42">
        <v>100</v>
      </c>
      <c r="F39" s="42" t="s">
        <v>29</v>
      </c>
      <c r="G39" s="43">
        <v>50</v>
      </c>
      <c r="H39" s="28">
        <f t="shared" si="4"/>
        <v>5000</v>
      </c>
    </row>
    <row r="40" s="1" customFormat="1" ht="15.6" spans="2:8">
      <c r="B40" s="41" t="s">
        <v>33</v>
      </c>
      <c r="C40" s="41" t="s">
        <v>34</v>
      </c>
      <c r="D40" s="24"/>
      <c r="E40" s="25">
        <v>15</v>
      </c>
      <c r="F40" s="42" t="s">
        <v>35</v>
      </c>
      <c r="G40" s="43">
        <v>24</v>
      </c>
      <c r="H40" s="28">
        <f t="shared" si="4"/>
        <v>360</v>
      </c>
    </row>
    <row r="41" s="1" customFormat="1" ht="15.6" spans="2:8">
      <c r="B41" s="41" t="s">
        <v>44</v>
      </c>
      <c r="C41" s="41" t="s">
        <v>28</v>
      </c>
      <c r="D41" s="24"/>
      <c r="E41" s="25">
        <v>50</v>
      </c>
      <c r="F41" s="42" t="s">
        <v>29</v>
      </c>
      <c r="G41" s="43">
        <v>50</v>
      </c>
      <c r="H41" s="28">
        <f t="shared" si="4"/>
        <v>2500</v>
      </c>
    </row>
    <row r="42" s="1" customFormat="1" ht="15.6" spans="2:8">
      <c r="B42" s="41" t="s">
        <v>41</v>
      </c>
      <c r="C42" s="41" t="s">
        <v>41</v>
      </c>
      <c r="D42" s="24"/>
      <c r="E42" s="25">
        <v>10</v>
      </c>
      <c r="F42" s="42" t="s">
        <v>35</v>
      </c>
      <c r="G42" s="43">
        <v>11</v>
      </c>
      <c r="H42" s="28">
        <f t="shared" si="4"/>
        <v>110</v>
      </c>
    </row>
    <row r="43" s="1" customFormat="1" ht="15.6" spans="2:8">
      <c r="B43" s="41" t="s">
        <v>36</v>
      </c>
      <c r="C43" s="41" t="s">
        <v>37</v>
      </c>
      <c r="D43" s="24"/>
      <c r="E43" s="25">
        <v>500</v>
      </c>
      <c r="F43" s="44" t="s">
        <v>26</v>
      </c>
      <c r="G43" s="43">
        <v>1</v>
      </c>
      <c r="H43" s="28">
        <f t="shared" si="4"/>
        <v>500</v>
      </c>
    </row>
    <row r="44" s="1" customFormat="1" ht="15.6" spans="2:8">
      <c r="B44" s="45" t="s">
        <v>38</v>
      </c>
      <c r="C44" s="45"/>
      <c r="D44" s="45"/>
      <c r="E44" s="45"/>
      <c r="F44" s="45"/>
      <c r="G44" s="45"/>
      <c r="H44" s="46">
        <f>SUM(H37:H43)</f>
        <v>25470</v>
      </c>
    </row>
    <row r="45" s="1" customFormat="1" ht="15.6" spans="2:8">
      <c r="B45" s="47" t="s">
        <v>11</v>
      </c>
      <c r="C45" s="47"/>
      <c r="D45" s="47"/>
      <c r="E45" s="47"/>
      <c r="F45" s="47"/>
      <c r="G45" s="47"/>
      <c r="H45" s="48">
        <f>H44+H35+H15+H25</f>
        <v>81729</v>
      </c>
    </row>
    <row r="49" ht="15.6" spans="2:5">
      <c r="B49" s="32"/>
      <c r="C49" s="33"/>
      <c r="D49" s="33"/>
      <c r="E49" s="34"/>
    </row>
    <row r="50" ht="15.6" spans="2:5">
      <c r="B50" s="7"/>
      <c r="C50" s="35"/>
      <c r="D50" s="35"/>
      <c r="E50" s="36"/>
    </row>
    <row r="51" ht="15.6" spans="2:5">
      <c r="B51" s="7"/>
      <c r="C51" s="35"/>
      <c r="D51" s="35"/>
      <c r="E51" s="36"/>
    </row>
    <row r="52" ht="15.6" spans="2:5">
      <c r="B52" s="7"/>
      <c r="C52" s="35"/>
      <c r="D52" s="35"/>
      <c r="E52" s="36"/>
    </row>
    <row r="53" ht="15.6" spans="2:5">
      <c r="B53" s="7"/>
      <c r="C53" s="35"/>
      <c r="D53" s="35"/>
      <c r="E53" s="36"/>
    </row>
    <row r="54" ht="15.6" spans="2:5">
      <c r="B54" s="7"/>
      <c r="C54" s="37"/>
      <c r="D54" s="37"/>
      <c r="E54" s="36"/>
    </row>
  </sheetData>
  <mergeCells count="14">
    <mergeCell ref="B1:C1"/>
    <mergeCell ref="B8:H8"/>
    <mergeCell ref="B15:G15"/>
    <mergeCell ref="B16:H16"/>
    <mergeCell ref="B25:G25"/>
    <mergeCell ref="B26:H26"/>
    <mergeCell ref="B35:G35"/>
    <mergeCell ref="B36:H36"/>
    <mergeCell ref="B44:G44"/>
    <mergeCell ref="B45:G45"/>
    <mergeCell ref="D9:D14"/>
    <mergeCell ref="D17:D24"/>
    <mergeCell ref="D27:D34"/>
    <mergeCell ref="D37:D43"/>
  </mergeCells>
  <hyperlinks>
    <hyperlink ref="C4" r:id="rId1" display="kong.wei@ubs-cn.com"/>
  </hyperlinks>
  <pageMargins left="0.75" right="0.75" top="1" bottom="1" header="0.3" footer="0.3"/>
  <pageSetup paperSize="9" scale="5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zoomScale="85" zoomScaleNormal="85" workbookViewId="0">
      <selection activeCell="B1" sqref="B1:C5"/>
    </sheetView>
  </sheetViews>
  <sheetFormatPr defaultColWidth="8.91666666666667" defaultRowHeight="17.4" outlineLevelCol="7"/>
  <cols>
    <col min="1" max="1" width="5.08333333333333" customWidth="1"/>
    <col min="2" max="2" width="26.0833333333333" style="2" customWidth="1"/>
    <col min="3" max="3" width="39" style="3" customWidth="1"/>
    <col min="4" max="4" width="16.91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10" t="s">
        <v>4</v>
      </c>
      <c r="D3" s="11"/>
      <c r="E3" s="9"/>
      <c r="F3" s="9"/>
      <c r="G3" s="9"/>
      <c r="H3" s="9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7"/>
      <c r="D5" s="12"/>
      <c r="E5" s="12"/>
      <c r="F5" s="12"/>
      <c r="G5" s="12"/>
      <c r="H5" s="12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45</v>
      </c>
      <c r="C8" s="20"/>
      <c r="D8" s="20"/>
      <c r="E8" s="20"/>
      <c r="F8" s="20"/>
      <c r="G8" s="20"/>
      <c r="H8" s="21"/>
    </row>
    <row r="9" ht="15.6" spans="2:8">
      <c r="B9" s="22" t="s">
        <v>46</v>
      </c>
      <c r="C9" s="23" t="s">
        <v>47</v>
      </c>
      <c r="D9" s="24">
        <v>2021</v>
      </c>
      <c r="E9" s="25">
        <v>150</v>
      </c>
      <c r="F9" s="26" t="s">
        <v>48</v>
      </c>
      <c r="G9" s="27">
        <v>22</v>
      </c>
      <c r="H9" s="28">
        <f>E9*G9</f>
        <v>3300</v>
      </c>
    </row>
    <row r="10" ht="15.6" spans="2:8">
      <c r="B10" s="22" t="s">
        <v>49</v>
      </c>
      <c r="C10" s="23"/>
      <c r="D10" s="24"/>
      <c r="E10" s="25">
        <v>400</v>
      </c>
      <c r="F10" s="26" t="s">
        <v>48</v>
      </c>
      <c r="G10" s="27">
        <v>22</v>
      </c>
      <c r="H10" s="28">
        <f>E10*G10</f>
        <v>8800</v>
      </c>
    </row>
    <row r="11" ht="16.35" spans="2:8">
      <c r="B11" s="29" t="s">
        <v>11</v>
      </c>
      <c r="C11" s="30"/>
      <c r="D11" s="30"/>
      <c r="E11" s="30"/>
      <c r="F11" s="30"/>
      <c r="G11" s="30"/>
      <c r="H11" s="31">
        <f>SUM(H9:H10)</f>
        <v>12100</v>
      </c>
    </row>
    <row r="15" ht="15.6" spans="2:5">
      <c r="B15" s="32"/>
      <c r="C15" s="33"/>
      <c r="D15" s="33"/>
      <c r="E15" s="34"/>
    </row>
    <row r="16" ht="15.6" spans="2:5">
      <c r="B16" s="7"/>
      <c r="C16" s="35"/>
      <c r="D16" s="35"/>
      <c r="E16" s="36"/>
    </row>
    <row r="17" ht="15.6" spans="2:5">
      <c r="B17" s="7"/>
      <c r="C17" s="35"/>
      <c r="D17" s="35"/>
      <c r="E17" s="36"/>
    </row>
    <row r="18" ht="15.6" spans="2:5">
      <c r="B18" s="7"/>
      <c r="C18" s="35"/>
      <c r="D18" s="35"/>
      <c r="E18" s="36"/>
    </row>
    <row r="19" ht="15.6" spans="2:5">
      <c r="B19" s="7"/>
      <c r="C19" s="35"/>
      <c r="D19" s="35"/>
      <c r="E19" s="36"/>
    </row>
    <row r="20" ht="15.6" spans="2:5">
      <c r="B20" s="7"/>
      <c r="C20" s="37"/>
      <c r="D20" s="37"/>
      <c r="E20" s="36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ong.wei@ubs-cn.com"/>
  </hyperlinks>
  <pageMargins left="0.75" right="0.75" top="1" bottom="1" header="0.3" footer="0.3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2022-11-24T07:38:00Z</cp:lastPrinted>
  <dcterms:modified xsi:type="dcterms:W3CDTF">2023-12-18T05:23:18Z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9B3E14C4DE69416E8A526EA23DCB49C3_13</vt:lpwstr>
  </property>
</Properties>
</file>