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ummary" sheetId="9" r:id="rId1"/>
    <sheet name="Medical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<sst xmlns="http://schemas.openxmlformats.org/spreadsheetml/2006/main" count="146" uniqueCount="54">
  <si>
    <t>结算单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</si>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</sst>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12" borderId="2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17" borderId="2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4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35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Alignment="1">
      <alignment horizontal="left" wrapText="1"/>
    </xf>
    <xf numFmtId="0" fontId="4" fillId="0" borderId="0" xfId="35" applyFont="1" applyAlignment="1">
      <alignment wrapText="1"/>
    </xf>
    <xf numFmtId="0" fontId="3" fillId="0" borderId="0" xfId="35" applyFont="1" applyAlignment="1">
      <alignment vertical="center"/>
    </xf>
    <xf numFmtId="176" fontId="5" fillId="0" borderId="0" xfId="10" applyNumberFormat="1" applyFill="1" applyBorder="1" applyAlignment="1" applyProtection="1">
      <alignment horizontal="left"/>
    </xf>
    <xf numFmtId="0" fontId="3" fillId="0" borderId="0" xfId="35" applyFont="1" applyAlignment="1">
      <alignment horizontal="left" vertical="center"/>
    </xf>
    <xf numFmtId="0" fontId="3" fillId="0" borderId="0" xfId="35" applyFont="1" applyAlignment="1">
      <alignment horizontal="right" vertical="center"/>
    </xf>
    <xf numFmtId="0" fontId="6" fillId="0" borderId="1" xfId="35" applyFont="1" applyBorder="1" applyAlignment="1">
      <alignment horizontal="center" vertical="center"/>
    </xf>
    <xf numFmtId="0" fontId="6" fillId="0" borderId="2" xfId="35" applyFont="1" applyBorder="1" applyAlignment="1">
      <alignment horizontal="center" vertical="center" wrapText="1"/>
    </xf>
    <xf numFmtId="0" fontId="6" fillId="0" borderId="2" xfId="35" applyFont="1" applyBorder="1" applyAlignment="1">
      <alignment horizontal="center" vertical="center"/>
    </xf>
    <xf numFmtId="0" fontId="6" fillId="0" borderId="3" xfId="35" applyFont="1" applyBorder="1" applyAlignment="1">
      <alignment horizontal="center" vertical="center"/>
    </xf>
    <xf numFmtId="0" fontId="3" fillId="2" borderId="4" xfId="35" applyFont="1" applyFill="1" applyBorder="1" applyAlignment="1">
      <alignment horizontal="left" vertical="center" wrapText="1"/>
    </xf>
    <xf numFmtId="0" fontId="3" fillId="2" borderId="5" xfId="35" applyFont="1" applyFill="1" applyBorder="1" applyAlignment="1">
      <alignment horizontal="left" vertical="center"/>
    </xf>
    <xf numFmtId="0" fontId="3" fillId="2" borderId="6" xfId="35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2" applyNumberFormat="1" applyFont="1" applyBorder="1" applyAlignment="1">
      <alignment horizontal="center" vertical="center"/>
    </xf>
    <xf numFmtId="9" fontId="7" fillId="0" borderId="9" xfId="52" applyNumberFormat="1" applyFont="1" applyBorder="1" applyAlignment="1">
      <alignment horizontal="center" vertical="center"/>
    </xf>
    <xf numFmtId="177" fontId="7" fillId="0" borderId="9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35" applyNumberFormat="1" applyFont="1" applyFill="1" applyBorder="1" applyAlignment="1">
      <alignment horizontal="right" vertical="center"/>
    </xf>
    <xf numFmtId="176" fontId="3" fillId="3" borderId="13" xfId="35" applyNumberFormat="1" applyFont="1" applyFill="1" applyBorder="1" applyAlignment="1">
      <alignment horizontal="right" vertical="center"/>
    </xf>
    <xf numFmtId="178" fontId="3" fillId="3" borderId="14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0" fontId="6" fillId="2" borderId="4" xfId="35" applyFont="1" applyFill="1" applyBorder="1" applyAlignment="1">
      <alignment horizontal="left" vertical="center"/>
    </xf>
    <xf numFmtId="0" fontId="6" fillId="2" borderId="5" xfId="35" applyFont="1" applyFill="1" applyBorder="1" applyAlignment="1">
      <alignment horizontal="left" vertical="center"/>
    </xf>
    <xf numFmtId="0" fontId="6" fillId="2" borderId="6" xfId="35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35" applyFont="1" applyBorder="1" applyAlignment="1">
      <alignment horizontal="center" vertical="center"/>
    </xf>
    <xf numFmtId="0" fontId="7" fillId="0" borderId="9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0" fontId="3" fillId="0" borderId="16" xfId="51" applyFont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9" xfId="52" applyNumberFormat="1" applyFont="1" applyBorder="1" applyAlignment="1">
      <alignment horizontal="center" vertical="center"/>
    </xf>
    <xf numFmtId="0" fontId="4" fillId="0" borderId="9" xfId="35" applyFont="1" applyBorder="1" applyAlignment="1">
      <alignment horizontal="center" vertical="center"/>
    </xf>
    <xf numFmtId="177" fontId="4" fillId="0" borderId="9" xfId="52" applyNumberFormat="1" applyFont="1" applyBorder="1" applyAlignment="1">
      <alignment horizontal="center" vertical="center"/>
    </xf>
    <xf numFmtId="37" fontId="9" fillId="0" borderId="10" xfId="8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8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6" fontId="12" fillId="0" borderId="0" xfId="51" applyNumberFormat="1" applyFont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5"/>
  <sheetViews>
    <sheetView tabSelected="1" workbookViewId="0">
      <selection activeCell="C19" sqref="C19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ht="16" customHeight="1" spans="2:3">
      <c r="B3" s="6" t="s">
        <v>3</v>
      </c>
      <c r="C3" s="10" t="s">
        <v>4</v>
      </c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0" t="s">
        <v>10</v>
      </c>
      <c r="C8" s="42"/>
    </row>
    <row r="9" s="1" customFormat="1" spans="2:3">
      <c r="B9" s="57" t="s">
        <v>11</v>
      </c>
      <c r="C9" s="58">
        <f>Medical!H43</f>
        <v>85393</v>
      </c>
    </row>
    <row r="10" s="1" customFormat="1" ht="16.2" spans="2:3">
      <c r="B10" s="40" t="s">
        <v>12</v>
      </c>
      <c r="C10" s="42"/>
    </row>
    <row r="11" spans="2:3">
      <c r="B11" s="57" t="s">
        <v>11</v>
      </c>
      <c r="C11" s="51">
        <f>'Staffing Fee'!H11</f>
        <v>5850</v>
      </c>
    </row>
    <row r="12" ht="9" customHeight="1" spans="2:3">
      <c r="B12" s="59"/>
      <c r="C12" s="60"/>
    </row>
    <row r="13" spans="2:3">
      <c r="B13" s="61" t="s">
        <v>11</v>
      </c>
      <c r="C13" s="62">
        <f>C11+C9</f>
        <v>91243</v>
      </c>
    </row>
    <row r="14" spans="2:3">
      <c r="B14" s="61" t="s">
        <v>13</v>
      </c>
      <c r="C14" s="62">
        <f>C13*0.06</f>
        <v>5474.58</v>
      </c>
    </row>
    <row r="15" ht="16.35" spans="2:3">
      <c r="B15" s="32" t="s">
        <v>14</v>
      </c>
      <c r="C15" s="34">
        <f>C13+C14</f>
        <v>96717.58</v>
      </c>
    </row>
    <row r="16" spans="2:2">
      <c r="B16" s="63" t="s">
        <v>15</v>
      </c>
    </row>
    <row r="18" spans="2:3">
      <c r="B18" s="64" t="s">
        <v>16</v>
      </c>
      <c r="C18" s="65">
        <f>C11/C13</f>
        <v>0.0641145074142674</v>
      </c>
    </row>
    <row r="20" spans="2:2">
      <c r="B20" s="35"/>
    </row>
    <row r="21" spans="2:2">
      <c r="B21" s="66"/>
    </row>
    <row r="22" spans="2:2">
      <c r="B22" s="66"/>
    </row>
    <row r="23" spans="2:2">
      <c r="B23" s="66"/>
    </row>
    <row r="24" spans="2:2">
      <c r="B24" s="66"/>
    </row>
    <row r="25" spans="2:2">
      <c r="B25" s="66"/>
    </row>
  </sheetData>
  <mergeCells count="3">
    <mergeCell ref="B1:C1"/>
    <mergeCell ref="B8:C8"/>
    <mergeCell ref="B10:C10"/>
  </mergeCells>
  <hyperlinks>
    <hyperlink ref="C4" r:id="rId1" display="kong.wei@ubs-cn.com"/>
  </hyperlink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zoomScale="85" zoomScaleNormal="85" workbookViewId="0">
      <selection activeCell="B1" sqref="B1:C1"/>
    </sheetView>
  </sheetViews>
  <sheetFormatPr defaultColWidth="8.91666666666667" defaultRowHeight="17.4" outlineLevelCol="7"/>
  <cols>
    <col min="1" max="1" width="6.41666666666667" customWidth="1"/>
    <col min="2" max="2" width="28.4166666666667" style="2" customWidth="1"/>
    <col min="3" max="3" width="44.8333333333333" style="2" customWidth="1"/>
    <col min="4" max="4" width="11.9166666666667" style="2" customWidth="1"/>
    <col min="5" max="6" width="8.91666666666667" style="2"/>
    <col min="7" max="7" width="11.4166666666667" style="2" customWidth="1"/>
    <col min="8" max="8" width="30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10" t="s">
        <v>4</v>
      </c>
      <c r="D3" s="11"/>
      <c r="E3" s="9"/>
      <c r="F3" s="9"/>
      <c r="G3" s="9"/>
      <c r="H3" s="9"/>
    </row>
    <row r="4" ht="15.6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ht="15.6" spans="2:8">
      <c r="B5" s="12" t="s">
        <v>7</v>
      </c>
      <c r="C5" s="14"/>
      <c r="D5" s="12"/>
      <c r="E5" s="12"/>
      <c r="F5" s="12"/>
      <c r="G5" s="12"/>
      <c r="H5" s="12"/>
    </row>
    <row r="6" ht="16.35" spans="2:8">
      <c r="B6" s="15"/>
      <c r="C6" s="15"/>
      <c r="D6" s="15"/>
      <c r="E6" s="15"/>
      <c r="F6" s="15"/>
      <c r="G6" s="15"/>
      <c r="H6" s="15"/>
    </row>
    <row r="7" ht="64.8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15.9" customHeight="1" spans="2:8">
      <c r="B8" s="40" t="s">
        <v>23</v>
      </c>
      <c r="C8" s="41"/>
      <c r="D8" s="41"/>
      <c r="E8" s="41"/>
      <c r="F8" s="41"/>
      <c r="G8" s="41"/>
      <c r="H8" s="42"/>
    </row>
    <row r="9" ht="15.6" spans="2:8">
      <c r="B9" s="43" t="s">
        <v>24</v>
      </c>
      <c r="C9" s="44" t="s">
        <v>25</v>
      </c>
      <c r="D9" s="25">
        <v>2021</v>
      </c>
      <c r="E9" s="26">
        <v>2000</v>
      </c>
      <c r="F9" s="45" t="s">
        <v>26</v>
      </c>
      <c r="G9" s="46">
        <v>1</v>
      </c>
      <c r="H9" s="29">
        <f>E9*G9</f>
        <v>2000</v>
      </c>
    </row>
    <row r="10" ht="15.6" spans="2:8">
      <c r="B10" s="43" t="s">
        <v>27</v>
      </c>
      <c r="C10" s="44" t="s">
        <v>28</v>
      </c>
      <c r="D10" s="47"/>
      <c r="E10" s="26">
        <v>500</v>
      </c>
      <c r="F10" s="45" t="s">
        <v>26</v>
      </c>
      <c r="G10" s="46">
        <v>1</v>
      </c>
      <c r="H10" s="29">
        <f>E10*G10</f>
        <v>500</v>
      </c>
    </row>
    <row r="11" ht="15.6" spans="2:8">
      <c r="B11" s="43" t="s">
        <v>29</v>
      </c>
      <c r="C11" s="44" t="s">
        <v>30</v>
      </c>
      <c r="D11" s="47"/>
      <c r="E11" s="26">
        <v>300</v>
      </c>
      <c r="F11" s="45" t="s">
        <v>31</v>
      </c>
      <c r="G11" s="46">
        <v>40</v>
      </c>
      <c r="H11" s="29">
        <f>E11*G11</f>
        <v>12000</v>
      </c>
    </row>
    <row r="12" spans="2:8">
      <c r="B12" s="43" t="s">
        <v>32</v>
      </c>
      <c r="C12" s="44" t="s">
        <v>33</v>
      </c>
      <c r="D12" s="47"/>
      <c r="E12" s="26">
        <v>100</v>
      </c>
      <c r="F12" s="45" t="s">
        <v>31</v>
      </c>
      <c r="G12" s="46">
        <v>40</v>
      </c>
      <c r="H12" s="29">
        <f t="shared" ref="H12:H16" si="0">E12*G12</f>
        <v>4000</v>
      </c>
    </row>
    <row r="13" ht="15.6" spans="2:8">
      <c r="B13" s="43" t="s">
        <v>34</v>
      </c>
      <c r="C13" s="44" t="s">
        <v>30</v>
      </c>
      <c r="D13" s="47"/>
      <c r="E13" s="26">
        <v>30</v>
      </c>
      <c r="F13" s="45" t="s">
        <v>31</v>
      </c>
      <c r="G13" s="46">
        <v>40</v>
      </c>
      <c r="H13" s="29">
        <f t="shared" si="0"/>
        <v>1200</v>
      </c>
    </row>
    <row r="14" spans="1:8">
      <c r="A14">
        <v>60</v>
      </c>
      <c r="B14" s="43" t="s">
        <v>35</v>
      </c>
      <c r="C14" s="44" t="s">
        <v>36</v>
      </c>
      <c r="D14" s="47"/>
      <c r="E14" s="26">
        <v>15</v>
      </c>
      <c r="F14" s="45" t="s">
        <v>37</v>
      </c>
      <c r="G14" s="46">
        <v>58</v>
      </c>
      <c r="H14" s="29">
        <f t="shared" si="0"/>
        <v>870</v>
      </c>
    </row>
    <row r="15" ht="15.6" spans="2:8">
      <c r="B15" s="43" t="s">
        <v>38</v>
      </c>
      <c r="C15" s="44" t="s">
        <v>38</v>
      </c>
      <c r="D15" s="47"/>
      <c r="E15" s="26">
        <v>7</v>
      </c>
      <c r="F15" s="45" t="s">
        <v>37</v>
      </c>
      <c r="G15" s="46">
        <v>15</v>
      </c>
      <c r="H15" s="29">
        <f t="shared" si="0"/>
        <v>105</v>
      </c>
    </row>
    <row r="16" ht="15.6" spans="2:8">
      <c r="B16" s="43" t="s">
        <v>39</v>
      </c>
      <c r="C16" s="44" t="s">
        <v>39</v>
      </c>
      <c r="D16" s="31"/>
      <c r="E16" s="26">
        <v>10</v>
      </c>
      <c r="F16" s="45" t="s">
        <v>37</v>
      </c>
      <c r="G16" s="46">
        <v>15</v>
      </c>
      <c r="H16" s="29">
        <f t="shared" si="0"/>
        <v>150</v>
      </c>
    </row>
    <row r="17" ht="15.6" spans="2:8">
      <c r="B17" s="48" t="s">
        <v>40</v>
      </c>
      <c r="C17" s="49"/>
      <c r="D17" s="49"/>
      <c r="E17" s="49"/>
      <c r="F17" s="49"/>
      <c r="G17" s="50"/>
      <c r="H17" s="51">
        <f>SUM(H9:H16)</f>
        <v>20825</v>
      </c>
    </row>
    <row r="18" ht="16.2" spans="2:8">
      <c r="B18" s="40" t="s">
        <v>41</v>
      </c>
      <c r="C18" s="41"/>
      <c r="D18" s="41"/>
      <c r="E18" s="41"/>
      <c r="F18" s="41"/>
      <c r="G18" s="41"/>
      <c r="H18" s="42"/>
    </row>
    <row r="19" ht="15.6" spans="2:8">
      <c r="B19" s="43" t="s">
        <v>24</v>
      </c>
      <c r="C19" s="44" t="s">
        <v>25</v>
      </c>
      <c r="D19" s="25">
        <v>2021</v>
      </c>
      <c r="E19" s="26">
        <v>2000</v>
      </c>
      <c r="F19" s="45" t="s">
        <v>26</v>
      </c>
      <c r="G19" s="46">
        <v>1</v>
      </c>
      <c r="H19" s="29">
        <f>E19*G19</f>
        <v>2000</v>
      </c>
    </row>
    <row r="20" ht="15.6" spans="2:8">
      <c r="B20" s="43" t="s">
        <v>27</v>
      </c>
      <c r="C20" s="44" t="s">
        <v>28</v>
      </c>
      <c r="D20" s="47"/>
      <c r="E20" s="26">
        <v>500</v>
      </c>
      <c r="F20" s="45" t="s">
        <v>26</v>
      </c>
      <c r="G20" s="46">
        <v>1</v>
      </c>
      <c r="H20" s="29">
        <f>E20*G20</f>
        <v>500</v>
      </c>
    </row>
    <row r="21" spans="2:8">
      <c r="B21" s="43" t="s">
        <v>29</v>
      </c>
      <c r="C21" s="44" t="s">
        <v>30</v>
      </c>
      <c r="D21" s="47"/>
      <c r="E21" s="26">
        <v>300</v>
      </c>
      <c r="F21" s="45" t="s">
        <v>31</v>
      </c>
      <c r="G21" s="46">
        <v>36</v>
      </c>
      <c r="H21" s="29">
        <f t="shared" ref="H21:H26" si="1">E21*G21</f>
        <v>10800</v>
      </c>
    </row>
    <row r="22" spans="2:8">
      <c r="B22" s="43" t="s">
        <v>32</v>
      </c>
      <c r="C22" s="44" t="s">
        <v>33</v>
      </c>
      <c r="D22" s="47"/>
      <c r="E22" s="26">
        <v>100</v>
      </c>
      <c r="F22" s="45" t="s">
        <v>31</v>
      </c>
      <c r="G22" s="46">
        <v>39</v>
      </c>
      <c r="H22" s="29">
        <f t="shared" si="1"/>
        <v>3900</v>
      </c>
    </row>
    <row r="23" ht="15.6" spans="2:8">
      <c r="B23" s="43" t="s">
        <v>34</v>
      </c>
      <c r="C23" s="44" t="s">
        <v>30</v>
      </c>
      <c r="D23" s="47"/>
      <c r="E23" s="26">
        <v>30</v>
      </c>
      <c r="F23" s="45" t="s">
        <v>31</v>
      </c>
      <c r="G23" s="46">
        <v>40</v>
      </c>
      <c r="H23" s="29">
        <f t="shared" si="1"/>
        <v>1200</v>
      </c>
    </row>
    <row r="24" ht="15.6" spans="2:8">
      <c r="B24" s="43" t="s">
        <v>35</v>
      </c>
      <c r="C24" s="44" t="s">
        <v>36</v>
      </c>
      <c r="D24" s="47"/>
      <c r="E24" s="26">
        <v>15</v>
      </c>
      <c r="F24" s="45" t="s">
        <v>37</v>
      </c>
      <c r="G24" s="46">
        <v>50</v>
      </c>
      <c r="H24" s="29">
        <f t="shared" si="1"/>
        <v>750</v>
      </c>
    </row>
    <row r="25" ht="15.6" spans="2:8">
      <c r="B25" s="43" t="s">
        <v>38</v>
      </c>
      <c r="C25" s="44" t="s">
        <v>38</v>
      </c>
      <c r="D25" s="47"/>
      <c r="E25" s="26">
        <v>7</v>
      </c>
      <c r="F25" s="45" t="s">
        <v>37</v>
      </c>
      <c r="G25" s="46">
        <v>15</v>
      </c>
      <c r="H25" s="29">
        <f t="shared" si="1"/>
        <v>105</v>
      </c>
    </row>
    <row r="26" ht="15.6" spans="2:8">
      <c r="B26" s="43" t="s">
        <v>39</v>
      </c>
      <c r="C26" s="44" t="s">
        <v>39</v>
      </c>
      <c r="D26" s="31"/>
      <c r="E26" s="26">
        <v>10</v>
      </c>
      <c r="F26" s="45" t="s">
        <v>37</v>
      </c>
      <c r="G26" s="46">
        <v>15</v>
      </c>
      <c r="H26" s="29">
        <f t="shared" si="1"/>
        <v>150</v>
      </c>
    </row>
    <row r="27" ht="15.6" spans="2:8">
      <c r="B27" s="48" t="s">
        <v>40</v>
      </c>
      <c r="C27" s="49"/>
      <c r="D27" s="49"/>
      <c r="E27" s="49"/>
      <c r="F27" s="49"/>
      <c r="G27" s="50"/>
      <c r="H27" s="51">
        <f>SUM(H19:H26)</f>
        <v>19405</v>
      </c>
    </row>
    <row r="28" ht="16.2" spans="2:8">
      <c r="B28" s="40" t="s">
        <v>42</v>
      </c>
      <c r="C28" s="41"/>
      <c r="D28" s="41"/>
      <c r="E28" s="41"/>
      <c r="F28" s="41"/>
      <c r="G28" s="41"/>
      <c r="H28" s="42"/>
    </row>
    <row r="29" ht="15.6" spans="2:8">
      <c r="B29" s="43" t="s">
        <v>24</v>
      </c>
      <c r="C29" s="44" t="s">
        <v>25</v>
      </c>
      <c r="D29" s="25">
        <v>2021</v>
      </c>
      <c r="E29" s="26">
        <v>2000</v>
      </c>
      <c r="F29" s="45" t="s">
        <v>26</v>
      </c>
      <c r="G29" s="46">
        <v>1</v>
      </c>
      <c r="H29" s="29">
        <f>E29*G29</f>
        <v>2000</v>
      </c>
    </row>
    <row r="30" ht="15.6" spans="2:8">
      <c r="B30" s="43" t="s">
        <v>27</v>
      </c>
      <c r="C30" s="44" t="s">
        <v>28</v>
      </c>
      <c r="D30" s="47"/>
      <c r="E30" s="26">
        <v>500</v>
      </c>
      <c r="F30" s="45" t="s">
        <v>26</v>
      </c>
      <c r="G30" s="46">
        <v>1</v>
      </c>
      <c r="H30" s="29">
        <f>E30*G30</f>
        <v>500</v>
      </c>
    </row>
    <row r="31" spans="2:8">
      <c r="B31" s="43" t="s">
        <v>29</v>
      </c>
      <c r="C31" s="44" t="s">
        <v>30</v>
      </c>
      <c r="D31" s="47"/>
      <c r="E31" s="26">
        <v>300</v>
      </c>
      <c r="F31" s="45" t="s">
        <v>31</v>
      </c>
      <c r="G31" s="46">
        <v>37</v>
      </c>
      <c r="H31" s="29">
        <f t="shared" ref="H31:H36" si="2">E31*G31</f>
        <v>11100</v>
      </c>
    </row>
    <row r="32" spans="2:8">
      <c r="B32" s="43" t="s">
        <v>32</v>
      </c>
      <c r="C32" s="44" t="s">
        <v>33</v>
      </c>
      <c r="D32" s="47"/>
      <c r="E32" s="26">
        <v>100</v>
      </c>
      <c r="F32" s="45" t="s">
        <v>31</v>
      </c>
      <c r="G32" s="46">
        <v>40</v>
      </c>
      <c r="H32" s="29">
        <f t="shared" si="2"/>
        <v>4000</v>
      </c>
    </row>
    <row r="33" ht="15.6" spans="2:8">
      <c r="B33" s="43" t="s">
        <v>34</v>
      </c>
      <c r="C33" s="44" t="s">
        <v>30</v>
      </c>
      <c r="D33" s="47"/>
      <c r="E33" s="26">
        <v>30</v>
      </c>
      <c r="F33" s="45" t="s">
        <v>31</v>
      </c>
      <c r="G33" s="46">
        <v>41</v>
      </c>
      <c r="H33" s="29">
        <f t="shared" si="2"/>
        <v>1230</v>
      </c>
    </row>
    <row r="34" spans="2:8">
      <c r="B34" s="43" t="s">
        <v>35</v>
      </c>
      <c r="C34" s="44" t="s">
        <v>36</v>
      </c>
      <c r="D34" s="47"/>
      <c r="E34" s="26">
        <v>15</v>
      </c>
      <c r="F34" s="45" t="s">
        <v>37</v>
      </c>
      <c r="G34" s="46">
        <v>56</v>
      </c>
      <c r="H34" s="29">
        <f t="shared" si="2"/>
        <v>840</v>
      </c>
    </row>
    <row r="35" ht="15.6" spans="2:8">
      <c r="B35" s="43" t="s">
        <v>38</v>
      </c>
      <c r="C35" s="44" t="s">
        <v>38</v>
      </c>
      <c r="D35" s="47"/>
      <c r="E35" s="26">
        <v>7</v>
      </c>
      <c r="F35" s="45" t="s">
        <v>37</v>
      </c>
      <c r="G35" s="46">
        <v>14</v>
      </c>
      <c r="H35" s="29">
        <f t="shared" si="2"/>
        <v>98</v>
      </c>
    </row>
    <row r="36" ht="15.6" spans="2:8">
      <c r="B36" s="43" t="s">
        <v>39</v>
      </c>
      <c r="C36" s="44" t="s">
        <v>39</v>
      </c>
      <c r="D36" s="31"/>
      <c r="E36" s="26">
        <v>10</v>
      </c>
      <c r="F36" s="45" t="s">
        <v>37</v>
      </c>
      <c r="G36" s="46">
        <v>16</v>
      </c>
      <c r="H36" s="29">
        <f t="shared" si="2"/>
        <v>160</v>
      </c>
    </row>
    <row r="37" ht="15.6" spans="2:8">
      <c r="B37" s="48" t="s">
        <v>40</v>
      </c>
      <c r="C37" s="49"/>
      <c r="D37" s="49"/>
      <c r="E37" s="49"/>
      <c r="F37" s="49"/>
      <c r="G37" s="50"/>
      <c r="H37" s="51">
        <f>SUM(H29:H36)</f>
        <v>19928</v>
      </c>
    </row>
    <row r="38" ht="16.2" spans="2:8">
      <c r="B38" s="40" t="s">
        <v>43</v>
      </c>
      <c r="C38" s="41"/>
      <c r="D38" s="41"/>
      <c r="E38" s="41"/>
      <c r="F38" s="41"/>
      <c r="G38" s="41"/>
      <c r="H38" s="42"/>
    </row>
    <row r="39" ht="15.6" spans="2:8">
      <c r="B39" s="43" t="s">
        <v>44</v>
      </c>
      <c r="C39" s="44" t="s">
        <v>45</v>
      </c>
      <c r="D39" s="52">
        <v>2021</v>
      </c>
      <c r="E39" s="53">
        <v>1000</v>
      </c>
      <c r="F39" s="54" t="s">
        <v>46</v>
      </c>
      <c r="G39" s="55">
        <v>23</v>
      </c>
      <c r="H39" s="56">
        <f t="shared" ref="H39:H41" si="3">E39*G39</f>
        <v>23000</v>
      </c>
    </row>
    <row r="40" ht="15.6" spans="2:8">
      <c r="B40" s="43" t="s">
        <v>47</v>
      </c>
      <c r="C40" s="44" t="s">
        <v>48</v>
      </c>
      <c r="D40" s="52"/>
      <c r="E40" s="53">
        <v>450</v>
      </c>
      <c r="F40" s="54" t="s">
        <v>31</v>
      </c>
      <c r="G40" s="55">
        <v>4</v>
      </c>
      <c r="H40" s="56">
        <f t="shared" si="3"/>
        <v>1800</v>
      </c>
    </row>
    <row r="41" ht="15.6" spans="2:8">
      <c r="B41" s="43" t="s">
        <v>35</v>
      </c>
      <c r="C41" s="44" t="s">
        <v>36</v>
      </c>
      <c r="D41" s="52"/>
      <c r="E41" s="53">
        <v>15</v>
      </c>
      <c r="F41" s="54" t="s">
        <v>37</v>
      </c>
      <c r="G41" s="55">
        <v>29</v>
      </c>
      <c r="H41" s="56">
        <f t="shared" si="3"/>
        <v>435</v>
      </c>
    </row>
    <row r="42" ht="15.6" spans="2:8">
      <c r="B42" s="48" t="s">
        <v>40</v>
      </c>
      <c r="C42" s="49"/>
      <c r="D42" s="49"/>
      <c r="E42" s="49"/>
      <c r="F42" s="49"/>
      <c r="G42" s="50"/>
      <c r="H42" s="51">
        <f>SUM(H39:H41)</f>
        <v>25235</v>
      </c>
    </row>
    <row r="43" ht="16.35" spans="2:8">
      <c r="B43" s="32" t="s">
        <v>11</v>
      </c>
      <c r="C43" s="33"/>
      <c r="D43" s="33"/>
      <c r="E43" s="33"/>
      <c r="F43" s="33"/>
      <c r="G43" s="33"/>
      <c r="H43" s="34">
        <f>H37+H27+H17+H42</f>
        <v>85393</v>
      </c>
    </row>
  </sheetData>
  <mergeCells count="14">
    <mergeCell ref="B1:C1"/>
    <mergeCell ref="B8:H8"/>
    <mergeCell ref="B17:G17"/>
    <mergeCell ref="B18:H18"/>
    <mergeCell ref="B27:G27"/>
    <mergeCell ref="B28:H28"/>
    <mergeCell ref="B37:G37"/>
    <mergeCell ref="B38:H38"/>
    <mergeCell ref="B42:G42"/>
    <mergeCell ref="B43:G43"/>
    <mergeCell ref="D9:D16"/>
    <mergeCell ref="D19:D26"/>
    <mergeCell ref="D29:D36"/>
    <mergeCell ref="D39:D41"/>
  </mergeCells>
  <hyperlinks>
    <hyperlink ref="C4" r:id="rId1" display="kong.wei@ubs-cn.com"/>
  </hyperlink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" sqref="B1:C1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4.6666666666667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10" t="s">
        <v>4</v>
      </c>
      <c r="D3" s="11"/>
      <c r="E3" s="9"/>
      <c r="F3" s="9"/>
      <c r="G3" s="9"/>
      <c r="H3" s="9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49</v>
      </c>
      <c r="C8" s="21"/>
      <c r="D8" s="21"/>
      <c r="E8" s="21"/>
      <c r="F8" s="21"/>
      <c r="G8" s="21"/>
      <c r="H8" s="22"/>
    </row>
    <row r="9" spans="2:8">
      <c r="B9" s="23" t="s">
        <v>50</v>
      </c>
      <c r="C9" s="24" t="s">
        <v>51</v>
      </c>
      <c r="D9" s="25">
        <v>2021</v>
      </c>
      <c r="E9" s="26">
        <v>400</v>
      </c>
      <c r="F9" s="27" t="s">
        <v>52</v>
      </c>
      <c r="G9" s="28">
        <v>9</v>
      </c>
      <c r="H9" s="29">
        <f>E9*G9</f>
        <v>3600</v>
      </c>
    </row>
    <row r="10" ht="15.6" spans="2:8">
      <c r="B10" s="23" t="s">
        <v>53</v>
      </c>
      <c r="C10" s="30"/>
      <c r="D10" s="31"/>
      <c r="E10" s="26">
        <v>150</v>
      </c>
      <c r="F10" s="27" t="s">
        <v>52</v>
      </c>
      <c r="G10" s="28">
        <v>15</v>
      </c>
      <c r="H10" s="29">
        <f>E10*G10</f>
        <v>2250</v>
      </c>
    </row>
    <row r="11" ht="16.35" spans="2:8">
      <c r="B11" s="32" t="s">
        <v>11</v>
      </c>
      <c r="C11" s="33"/>
      <c r="D11" s="33"/>
      <c r="E11" s="33"/>
      <c r="F11" s="33"/>
      <c r="G11" s="33"/>
      <c r="H11" s="34">
        <f>SUM(H9:H10)</f>
        <v>5850</v>
      </c>
    </row>
    <row r="15" ht="15.6" spans="2:5">
      <c r="B15" s="35"/>
      <c r="C15" s="36"/>
      <c r="D15" s="36"/>
      <c r="E15" s="37"/>
    </row>
    <row r="16" ht="15.6" spans="2:5">
      <c r="B16" s="7"/>
      <c r="C16" s="38"/>
      <c r="D16" s="38"/>
      <c r="E16" s="39"/>
    </row>
    <row r="17" ht="15.6" spans="2:5">
      <c r="B17" s="7"/>
      <c r="C17" s="38"/>
      <c r="D17" s="38"/>
      <c r="E17" s="39"/>
    </row>
    <row r="18" ht="15.6" spans="2:5">
      <c r="B18" s="7"/>
      <c r="C18" s="38"/>
      <c r="D18" s="38"/>
      <c r="E18" s="39"/>
    </row>
    <row r="19" ht="15.6" spans="2:5">
      <c r="B19" s="7"/>
      <c r="C19" s="38"/>
      <c r="D19" s="38"/>
      <c r="E19" s="39"/>
    </row>
    <row r="20" ht="15.6" spans="2:5">
      <c r="B20" s="7"/>
      <c r="C20" s="10"/>
      <c r="D20" s="10"/>
      <c r="E20" s="39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/>
  </hyperlink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cherish</cp:lastModifiedBy>
  <dcterms:created xsi:type="dcterms:W3CDTF">2016-06-29T09:42:00Z</dcterms:created>
  <cp:lastPrinted>2023-02-24T07:00:00Z</cp:lastPrinted>
  <dcterms:modified xsi:type="dcterms:W3CDTF">2023-08-21T08:25:12Z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49B10E248BCE4B5596D6F0C760E7652D_13</vt:lpwstr>
  </property>
</Properties>
</file>