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145" windowHeight="9675"/>
  </bookViews>
  <sheets>
    <sheet name="Summary" sheetId="9" r:id="rId1"/>
    <sheet name="Medical" sheetId="1" r:id="rId2"/>
    <sheet name="Creative" sheetId="10" r:id="rId3"/>
    <sheet name="Staffing Fee" sheetId="7" r:id="rId4"/>
  </sheets>
  <calcPr calcId="144525"/>
</workbook>
</file>

<file path=xl/sharedStrings.xml><?xml version="1.0" encoding="utf-8"?>
<sst xmlns="http://schemas.openxmlformats.org/spreadsheetml/2006/main" count="192" uniqueCount="65">
  <si>
    <t>结算单</t>
  </si>
  <si>
    <t>Client:</t>
  </si>
  <si>
    <t>AstraZeneca</t>
  </si>
  <si>
    <t xml:space="preserve">Project Name: </t>
  </si>
  <si>
    <t>2023AZ血脂康医学材料制作项目</t>
  </si>
  <si>
    <t>Supplier Contact Information:</t>
  </si>
  <si>
    <t>kong.wei@ubs-cn.com</t>
  </si>
  <si>
    <t>Effective Date:</t>
  </si>
  <si>
    <t>Item</t>
  </si>
  <si>
    <t>Cost</t>
  </si>
  <si>
    <t>I. Medical</t>
  </si>
  <si>
    <t>Sub-total</t>
  </si>
  <si>
    <t>II. Creative</t>
  </si>
  <si>
    <t>III. Staffing Fee</t>
  </si>
  <si>
    <t>TAX 6%</t>
  </si>
  <si>
    <t>Total</t>
  </si>
  <si>
    <t>Discounted Price (if have)</t>
  </si>
  <si>
    <t>Staffing Fee % of total cost</t>
  </si>
  <si>
    <t>Description</t>
  </si>
  <si>
    <t>AZ Annual Rate
(if have, list year)</t>
  </si>
  <si>
    <t>Unit Price</t>
  </si>
  <si>
    <t>Unit</t>
  </si>
  <si>
    <t>Quantity</t>
  </si>
  <si>
    <t>Amount</t>
  </si>
  <si>
    <t>1.心血管高危/极高危人群联合调脂策略*幻灯</t>
  </si>
  <si>
    <t>幻灯框架整理</t>
  </si>
  <si>
    <t>根据已有标题提供幻灯大纲</t>
  </si>
  <si>
    <t>套</t>
  </si>
  <si>
    <t>PPT模板(new work)</t>
  </si>
  <si>
    <t>根据已有KV进行排版及PPT母版格式设定</t>
  </si>
  <si>
    <t>全国会幻灯(new work)</t>
  </si>
  <si>
    <t>包括医学编辑及适量文献检索</t>
  </si>
  <si>
    <t>页</t>
  </si>
  <si>
    <t>幻灯片解说词（中文）(new work)</t>
  </si>
  <si>
    <t>文献标注(new work)</t>
  </si>
  <si>
    <t>根据所提供素材整理、高亮</t>
  </si>
  <si>
    <t>篇</t>
  </si>
  <si>
    <t>PPT美化(高级美化)(new work)</t>
  </si>
  <si>
    <t>使用Adobe绘图软件进行图标重绘、字体设计等</t>
  </si>
  <si>
    <t>Total：</t>
  </si>
  <si>
    <t>2.动脉粥样硬化中西医结合防治要点*幻灯</t>
  </si>
  <si>
    <t>3.心血管危险因素分层下的血脂标识简易化*幻灯</t>
  </si>
  <si>
    <t>4.血脂检测结果的报告形式在血脂管理中的作用探讨*幻灯</t>
  </si>
  <si>
    <t>推文（每篇3页）*13篇</t>
  </si>
  <si>
    <t>Newsletter内容撰写(new work)</t>
  </si>
  <si>
    <t>包括医学编辑、适量文献检索、文案润色</t>
  </si>
  <si>
    <t>15篇Total：</t>
  </si>
  <si>
    <t>长图文（每张5屏）*5篇</t>
  </si>
  <si>
    <t>5张Total：</t>
  </si>
  <si>
    <t>中英文文献下载</t>
  </si>
  <si>
    <t>中文原文下载</t>
  </si>
  <si>
    <t>英文原文下载</t>
  </si>
  <si>
    <t>图文长图文</t>
  </si>
  <si>
    <t>含图表设计和文案</t>
  </si>
  <si>
    <t>屏</t>
  </si>
  <si>
    <t>推文（每篇3页）*15篇</t>
  </si>
  <si>
    <t>海报*10张</t>
  </si>
  <si>
    <t>海报(new work)</t>
  </si>
  <si>
    <t>根据已有KV进行设计、排版、完稿，尺寸60CM*90CM</t>
  </si>
  <si>
    <t>张</t>
  </si>
  <si>
    <t>项目管理/人员管理 
Service Fee/Staffing Fee</t>
  </si>
  <si>
    <t>Medical Director</t>
  </si>
  <si>
    <t>适用于年度单项标准报价不涵盖的项目</t>
  </si>
  <si>
    <t>小时</t>
  </si>
  <si>
    <t>Creative Director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</si>
</sst>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_ "/>
    <numFmt numFmtId="178" formatCode="\¥#,##0.00_);[Red]\(\¥#,##0.00\)"/>
    <numFmt numFmtId="179" formatCode="\¥#,##0.00;[Red]\¥#,##0.00"/>
  </numFmts>
  <fonts count="32">
    <font>
      <sz val="12"/>
      <name val="宋体"/>
      <charset val="134"/>
    </font>
    <font>
      <sz val="12"/>
      <name val="微软雅黑"/>
      <charset val="134"/>
    </font>
    <font>
      <b/>
      <sz val="28"/>
      <name val="微软雅黑"/>
      <charset val="134"/>
    </font>
    <font>
      <b/>
      <sz val="10"/>
      <name val="微软雅黑"/>
      <charset val="134"/>
    </font>
    <font>
      <sz val="10"/>
      <name val="微软雅黑"/>
      <charset val="134"/>
    </font>
    <font>
      <u/>
      <sz val="12"/>
      <color theme="10"/>
      <name val="宋体"/>
      <charset val="134"/>
    </font>
    <font>
      <b/>
      <sz val="11"/>
      <name val="微软雅黑"/>
      <charset val="134"/>
    </font>
    <font>
      <sz val="9"/>
      <name val="微软雅黑"/>
      <charset val="134"/>
    </font>
    <font>
      <sz val="9"/>
      <color theme="1"/>
      <name val="微软雅黑"/>
      <charset val="134"/>
    </font>
    <font>
      <sz val="10"/>
      <color theme="1"/>
      <name val="微软雅黑"/>
      <charset val="134"/>
    </font>
    <font>
      <b/>
      <sz val="12"/>
      <color rgb="FF0070C0"/>
      <name val="宋体"/>
      <charset val="134"/>
      <scheme val="minor"/>
    </font>
    <font>
      <b/>
      <sz val="12"/>
      <color rgb="FFFF0000"/>
      <name val="宋体"/>
      <charset val="134"/>
      <scheme val="minor"/>
    </font>
    <font>
      <sz val="10"/>
      <name val="Arial"/>
      <charset val="134"/>
    </font>
    <font>
      <sz val="11"/>
      <color theme="1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7" tint="0.599993896298105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00FFFF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399975585192419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/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3" fillId="7" borderId="19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20" applyNumberFormat="0" applyFill="0" applyAlignment="0" applyProtection="0">
      <alignment vertical="center"/>
    </xf>
    <xf numFmtId="0" fontId="19" fillId="0" borderId="20" applyNumberFormat="0" applyFill="0" applyAlignment="0" applyProtection="0">
      <alignment vertical="center"/>
    </xf>
    <xf numFmtId="0" fontId="20" fillId="0" borderId="21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8" borderId="22" applyNumberFormat="0" applyAlignment="0" applyProtection="0">
      <alignment vertical="center"/>
    </xf>
    <xf numFmtId="0" fontId="22" fillId="9" borderId="23" applyNumberFormat="0" applyAlignment="0" applyProtection="0">
      <alignment vertical="center"/>
    </xf>
    <xf numFmtId="0" fontId="23" fillId="9" borderId="22" applyNumberFormat="0" applyAlignment="0" applyProtection="0">
      <alignment vertical="center"/>
    </xf>
    <xf numFmtId="0" fontId="24" fillId="10" borderId="24" applyNumberFormat="0" applyAlignment="0" applyProtection="0">
      <alignment vertical="center"/>
    </xf>
    <xf numFmtId="0" fontId="25" fillId="0" borderId="25" applyNumberFormat="0" applyFill="0" applyAlignment="0" applyProtection="0">
      <alignment vertical="center"/>
    </xf>
    <xf numFmtId="0" fontId="26" fillId="0" borderId="26" applyNumberFormat="0" applyFill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9" fillId="13" borderId="0" applyNumberFormat="0" applyBorder="0" applyAlignment="0" applyProtection="0">
      <alignment vertical="center"/>
    </xf>
    <xf numFmtId="0" fontId="30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0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0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0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1" fillId="2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31" fillId="34" borderId="0" applyNumberFormat="0" applyBorder="0" applyAlignment="0" applyProtection="0">
      <alignment vertical="center"/>
    </xf>
    <xf numFmtId="0" fontId="31" fillId="5" borderId="0" applyNumberFormat="0" applyBorder="0" applyAlignment="0" applyProtection="0">
      <alignment vertical="center"/>
    </xf>
    <xf numFmtId="0" fontId="30" fillId="3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/>
    <xf numFmtId="0" fontId="0" fillId="0" borderId="0"/>
    <xf numFmtId="0" fontId="0" fillId="0" borderId="0"/>
  </cellStyleXfs>
  <cellXfs count="64">
    <xf numFmtId="0" fontId="0" fillId="0" borderId="0" xfId="0">
      <alignment vertical="center"/>
    </xf>
    <xf numFmtId="0" fontId="0" fillId="0" borderId="0" xfId="50"/>
    <xf numFmtId="0" fontId="1" fillId="0" borderId="0" xfId="0" applyFont="1">
      <alignment vertical="center"/>
    </xf>
    <xf numFmtId="0" fontId="1" fillId="0" borderId="0" xfId="0" applyFont="1" applyAlignment="1">
      <alignment vertical="center" wrapText="1"/>
    </xf>
    <xf numFmtId="0" fontId="2" fillId="0" borderId="0" xfId="49" applyFont="1" applyAlignment="1">
      <alignment horizontal="center" vertical="center"/>
    </xf>
    <xf numFmtId="0" fontId="2" fillId="0" borderId="0" xfId="49" applyFont="1">
      <alignment vertical="center"/>
    </xf>
    <xf numFmtId="0" fontId="3" fillId="0" borderId="0" xfId="49" applyFont="1">
      <alignment vertical="center"/>
    </xf>
    <xf numFmtId="176" fontId="4" fillId="0" borderId="0" xfId="49" applyNumberFormat="1" applyFont="1" applyAlignment="1">
      <alignment horizontal="left"/>
    </xf>
    <xf numFmtId="0" fontId="4" fillId="0" borderId="0" xfId="52" applyFont="1" applyAlignment="1">
      <alignment vertical="center" wrapText="1"/>
    </xf>
    <xf numFmtId="176" fontId="4" fillId="0" borderId="0" xfId="49" applyNumberFormat="1" applyFont="1" applyAlignment="1">
      <alignment horizontal="center"/>
    </xf>
    <xf numFmtId="0" fontId="4" fillId="0" borderId="0" xfId="52" applyFont="1" applyAlignment="1">
      <alignment wrapText="1"/>
    </xf>
    <xf numFmtId="0" fontId="3" fillId="0" borderId="0" xfId="52" applyFont="1" applyAlignment="1">
      <alignment vertical="center"/>
    </xf>
    <xf numFmtId="0" fontId="5" fillId="0" borderId="0" xfId="6" applyFill="1" applyBorder="1" applyAlignment="1">
      <alignment horizontal="left" vertical="center"/>
    </xf>
    <xf numFmtId="0" fontId="3" fillId="0" borderId="0" xfId="52" applyFont="1" applyAlignment="1">
      <alignment horizontal="left" vertical="center"/>
    </xf>
    <xf numFmtId="0" fontId="3" fillId="0" borderId="0" xfId="52" applyFont="1" applyAlignment="1">
      <alignment horizontal="right" vertical="center"/>
    </xf>
    <xf numFmtId="0" fontId="6" fillId="0" borderId="1" xfId="52" applyFont="1" applyBorder="1" applyAlignment="1">
      <alignment horizontal="center" vertical="center"/>
    </xf>
    <xf numFmtId="0" fontId="6" fillId="0" borderId="2" xfId="52" applyFont="1" applyBorder="1" applyAlignment="1">
      <alignment horizontal="center" vertical="center" wrapText="1"/>
    </xf>
    <xf numFmtId="0" fontId="6" fillId="0" borderId="2" xfId="52" applyFont="1" applyBorder="1" applyAlignment="1">
      <alignment horizontal="center" vertical="center"/>
    </xf>
    <xf numFmtId="0" fontId="6" fillId="0" borderId="3" xfId="52" applyFont="1" applyBorder="1" applyAlignment="1">
      <alignment horizontal="center" vertical="center"/>
    </xf>
    <xf numFmtId="0" fontId="3" fillId="2" borderId="4" xfId="52" applyFont="1" applyFill="1" applyBorder="1" applyAlignment="1">
      <alignment horizontal="left" vertical="center" wrapText="1"/>
    </xf>
    <xf numFmtId="0" fontId="3" fillId="2" borderId="5" xfId="52" applyFont="1" applyFill="1" applyBorder="1" applyAlignment="1">
      <alignment horizontal="left" vertical="center"/>
    </xf>
    <xf numFmtId="0" fontId="3" fillId="2" borderId="6" xfId="52" applyFont="1" applyFill="1" applyBorder="1" applyAlignment="1">
      <alignment horizontal="left" vertical="center"/>
    </xf>
    <xf numFmtId="0" fontId="7" fillId="0" borderId="7" xfId="0" applyFont="1" applyBorder="1" applyAlignment="1">
      <alignment horizontal="left"/>
    </xf>
    <xf numFmtId="0" fontId="7" fillId="0" borderId="8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 wrapText="1"/>
    </xf>
    <xf numFmtId="40" fontId="8" fillId="0" borderId="9" xfId="51" applyNumberFormat="1" applyFont="1" applyBorder="1" applyAlignment="1">
      <alignment horizontal="center" vertical="center"/>
    </xf>
    <xf numFmtId="9" fontId="7" fillId="0" borderId="9" xfId="51" applyNumberFormat="1" applyFont="1" applyBorder="1" applyAlignment="1">
      <alignment horizontal="center" vertical="center"/>
    </xf>
    <xf numFmtId="177" fontId="7" fillId="0" borderId="9" xfId="51" applyNumberFormat="1" applyFont="1" applyBorder="1" applyAlignment="1">
      <alignment horizontal="center" vertical="center"/>
    </xf>
    <xf numFmtId="37" fontId="8" fillId="0" borderId="10" xfId="1" applyNumberFormat="1" applyFont="1" applyFill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 wrapText="1"/>
    </xf>
    <xf numFmtId="176" fontId="3" fillId="3" borderId="12" xfId="52" applyNumberFormat="1" applyFont="1" applyFill="1" applyBorder="1" applyAlignment="1">
      <alignment horizontal="right" vertical="center"/>
    </xf>
    <xf numFmtId="176" fontId="3" fillId="3" borderId="13" xfId="52" applyNumberFormat="1" applyFont="1" applyFill="1" applyBorder="1" applyAlignment="1">
      <alignment horizontal="right" vertical="center"/>
    </xf>
    <xf numFmtId="178" fontId="3" fillId="3" borderId="14" xfId="52" applyNumberFormat="1" applyFont="1" applyFill="1" applyBorder="1" applyAlignment="1">
      <alignment horizontal="right" vertical="center"/>
    </xf>
    <xf numFmtId="176" fontId="3" fillId="0" borderId="0" xfId="49" applyNumberFormat="1" applyFont="1" applyAlignment="1"/>
    <xf numFmtId="176" fontId="3" fillId="0" borderId="0" xfId="49" applyNumberFormat="1" applyFont="1" applyAlignment="1">
      <alignment wrapText="1"/>
    </xf>
    <xf numFmtId="0" fontId="3" fillId="0" borderId="0" xfId="49" applyFont="1" applyAlignment="1">
      <alignment horizontal="left" vertical="center"/>
    </xf>
    <xf numFmtId="0" fontId="4" fillId="0" borderId="0" xfId="49" applyFont="1" applyAlignment="1">
      <alignment horizontal="left" vertical="center" wrapText="1"/>
    </xf>
    <xf numFmtId="0" fontId="4" fillId="0" borderId="0" xfId="49" applyFont="1" applyAlignment="1">
      <alignment horizontal="left" vertical="center"/>
    </xf>
    <xf numFmtId="176" fontId="4" fillId="0" borderId="0" xfId="49" applyNumberFormat="1" applyFont="1" applyAlignment="1">
      <alignment horizontal="left" wrapText="1"/>
    </xf>
    <xf numFmtId="0" fontId="6" fillId="2" borderId="4" xfId="52" applyFont="1" applyFill="1" applyBorder="1" applyAlignment="1">
      <alignment horizontal="left" vertical="center"/>
    </xf>
    <xf numFmtId="0" fontId="6" fillId="2" borderId="5" xfId="52" applyFont="1" applyFill="1" applyBorder="1" applyAlignment="1">
      <alignment horizontal="left" vertical="center"/>
    </xf>
    <xf numFmtId="0" fontId="6" fillId="2" borderId="6" xfId="52" applyFont="1" applyFill="1" applyBorder="1" applyAlignment="1">
      <alignment horizontal="left" vertical="center"/>
    </xf>
    <xf numFmtId="0" fontId="9" fillId="0" borderId="7" xfId="0" applyFont="1" applyBorder="1" applyAlignment="1">
      <alignment vertical="center" wrapText="1"/>
    </xf>
    <xf numFmtId="0" fontId="9" fillId="0" borderId="9" xfId="0" applyFont="1" applyBorder="1" applyAlignment="1">
      <alignment vertical="center" wrapText="1"/>
    </xf>
    <xf numFmtId="0" fontId="7" fillId="0" borderId="9" xfId="52" applyFont="1" applyBorder="1" applyAlignment="1">
      <alignment horizontal="center" vertical="center"/>
    </xf>
    <xf numFmtId="0" fontId="7" fillId="0" borderId="9" xfId="51" applyFont="1" applyBorder="1" applyAlignment="1">
      <alignment horizontal="center" vertical="center"/>
    </xf>
    <xf numFmtId="0" fontId="3" fillId="0" borderId="4" xfId="49" applyFont="1" applyBorder="1" applyAlignment="1">
      <alignment horizontal="right" vertical="center" wrapText="1"/>
    </xf>
    <xf numFmtId="0" fontId="3" fillId="0" borderId="5" xfId="49" applyFont="1" applyBorder="1" applyAlignment="1">
      <alignment horizontal="right" vertical="center" wrapText="1"/>
    </xf>
    <xf numFmtId="0" fontId="3" fillId="0" borderId="15" xfId="49" applyFont="1" applyBorder="1" applyAlignment="1">
      <alignment horizontal="right" vertical="center" wrapText="1"/>
    </xf>
    <xf numFmtId="179" fontId="3" fillId="0" borderId="10" xfId="1" applyNumberFormat="1" applyFont="1" applyFill="1" applyBorder="1" applyAlignment="1">
      <alignment horizontal="right" vertical="center"/>
    </xf>
    <xf numFmtId="0" fontId="8" fillId="0" borderId="16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0" borderId="7" xfId="0" applyFont="1" applyBorder="1" applyAlignment="1">
      <alignment horizontal="right" vertical="center" wrapText="1"/>
    </xf>
    <xf numFmtId="178" fontId="3" fillId="0" borderId="10" xfId="1" applyNumberFormat="1" applyFont="1" applyFill="1" applyBorder="1" applyAlignment="1">
      <alignment horizontal="right" vertical="center"/>
    </xf>
    <xf numFmtId="0" fontId="3" fillId="2" borderId="4" xfId="52" applyFont="1" applyFill="1" applyBorder="1" applyAlignment="1">
      <alignment horizontal="left" vertical="center"/>
    </xf>
    <xf numFmtId="0" fontId="4" fillId="4" borderId="4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3" fillId="5" borderId="17" xfId="0" applyFont="1" applyFill="1" applyBorder="1" applyAlignment="1">
      <alignment horizontal="right" vertical="center" wrapText="1"/>
    </xf>
    <xf numFmtId="178" fontId="3" fillId="5" borderId="18" xfId="1" applyNumberFormat="1" applyFont="1" applyFill="1" applyBorder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11" fillId="6" borderId="0" xfId="0" applyFont="1" applyFill="1" applyAlignment="1">
      <alignment horizontal="right" vertical="center"/>
    </xf>
    <xf numFmtId="10" fontId="0" fillId="6" borderId="0" xfId="3" applyNumberFormat="1" applyFont="1" applyFill="1" applyAlignment="1">
      <alignment vertical="center"/>
    </xf>
    <xf numFmtId="176" fontId="12" fillId="0" borderId="0" xfId="49" applyNumberFormat="1" applyFont="1" applyAlignment="1">
      <alignment horizontal="left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_flash" xfId="50"/>
    <cellStyle name="常规_quotation GW" xfId="51"/>
    <cellStyle name="常规_长城会短信相关活动报价1016" xfId="52"/>
  </cellStyles>
  <tableStyles count="0" defaultTableStyle="TableStyleMedium2" defaultPivotStyle="PivotStyleLight16"/>
  <colors>
    <mruColors>
      <color rgb="0000FFFF"/>
      <color rgb="00FFFF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haredStrings" Target="sharedStrings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hyperlink" Target="mailto:kong.wei@ubs-cn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C27"/>
  <sheetViews>
    <sheetView tabSelected="1" zoomScale="115" zoomScaleNormal="115" workbookViewId="0">
      <selection activeCell="B1" sqref="B1:C1"/>
    </sheetView>
  </sheetViews>
  <sheetFormatPr defaultColWidth="8.90833333333333" defaultRowHeight="14.25" outlineLevelCol="2"/>
  <cols>
    <col min="1" max="1" width="5.08333333333333" customWidth="1"/>
    <col min="2" max="2" width="39.5833333333333" customWidth="1"/>
    <col min="3" max="3" width="35.0833333333333" customWidth="1"/>
    <col min="4" max="4" width="19.4083333333333" customWidth="1"/>
  </cols>
  <sheetData>
    <row r="1" ht="37.5" customHeight="1" spans="2:3">
      <c r="B1" s="4" t="s">
        <v>0</v>
      </c>
      <c r="C1" s="4"/>
    </row>
    <row r="2" ht="16.5" spans="2:3">
      <c r="B2" s="6" t="s">
        <v>1</v>
      </c>
      <c r="C2" s="7" t="s">
        <v>2</v>
      </c>
    </row>
    <row r="3" ht="16.5" spans="2:3">
      <c r="B3" s="6" t="s">
        <v>3</v>
      </c>
      <c r="C3" s="7" t="s">
        <v>4</v>
      </c>
    </row>
    <row r="4" s="1" customFormat="1" ht="16.5" customHeight="1" spans="2:3">
      <c r="B4" s="11" t="s">
        <v>5</v>
      </c>
      <c r="C4" s="12" t="s">
        <v>6</v>
      </c>
    </row>
    <row r="5" s="1" customFormat="1" ht="16.5" customHeight="1" spans="2:3">
      <c r="B5" s="11" t="s">
        <v>7</v>
      </c>
      <c r="C5" s="13"/>
    </row>
    <row r="6" s="1" customFormat="1" ht="16.5" customHeight="1" spans="2:3">
      <c r="B6" s="14"/>
      <c r="C6" s="14"/>
    </row>
    <row r="7" s="1" customFormat="1" ht="30.75" customHeight="1" spans="2:3">
      <c r="B7" s="15" t="s">
        <v>8</v>
      </c>
      <c r="C7" s="18" t="s">
        <v>9</v>
      </c>
    </row>
    <row r="8" s="1" customFormat="1" ht="15" spans="2:3">
      <c r="B8" s="40" t="s">
        <v>10</v>
      </c>
      <c r="C8" s="42"/>
    </row>
    <row r="9" s="1" customFormat="1" ht="16.5" spans="2:3">
      <c r="B9" s="53" t="s">
        <v>11</v>
      </c>
      <c r="C9" s="54">
        <f>Medical!H52</f>
        <v>85740</v>
      </c>
    </row>
    <row r="10" s="1" customFormat="1" ht="15" spans="2:3">
      <c r="B10" s="40" t="s">
        <v>12</v>
      </c>
      <c r="C10" s="42"/>
    </row>
    <row r="11" s="1" customFormat="1" ht="16.5" spans="2:3">
      <c r="B11" s="53" t="s">
        <v>11</v>
      </c>
      <c r="C11" s="54">
        <f>Creative!H19</f>
        <v>35000</v>
      </c>
    </row>
    <row r="12" s="1" customFormat="1" ht="16.5" spans="2:3">
      <c r="B12" s="55" t="s">
        <v>13</v>
      </c>
      <c r="C12" s="21"/>
    </row>
    <row r="13" ht="16.5" spans="2:3">
      <c r="B13" s="53" t="s">
        <v>11</v>
      </c>
      <c r="C13" s="50">
        <f>'Staffing Fee'!H11</f>
        <v>18950</v>
      </c>
    </row>
    <row r="14" ht="3.75" customHeight="1" spans="2:3">
      <c r="B14" s="56"/>
      <c r="C14" s="57"/>
    </row>
    <row r="15" ht="16.5" spans="2:3">
      <c r="B15" s="58" t="s">
        <v>11</v>
      </c>
      <c r="C15" s="59">
        <f>C9+C11+C13</f>
        <v>139690</v>
      </c>
    </row>
    <row r="16" ht="16.5" spans="2:3">
      <c r="B16" s="58" t="s">
        <v>14</v>
      </c>
      <c r="C16" s="59">
        <f>C15*0.06</f>
        <v>8381.4</v>
      </c>
    </row>
    <row r="17" ht="17.25" spans="2:3">
      <c r="B17" s="31" t="s">
        <v>15</v>
      </c>
      <c r="C17" s="33">
        <f>C15+C16</f>
        <v>148071.4</v>
      </c>
    </row>
    <row r="18" spans="2:2">
      <c r="B18" s="60" t="s">
        <v>16</v>
      </c>
    </row>
    <row r="20" spans="2:3">
      <c r="B20" s="61" t="s">
        <v>17</v>
      </c>
      <c r="C20" s="62">
        <f>C13/C15</f>
        <v>0.13565752738206</v>
      </c>
    </row>
    <row r="22" ht="16.5" spans="2:2">
      <c r="B22" s="34"/>
    </row>
    <row r="23" spans="2:2">
      <c r="B23" s="63"/>
    </row>
    <row r="24" spans="2:2">
      <c r="B24" s="63"/>
    </row>
    <row r="25" spans="2:2">
      <c r="B25" s="63"/>
    </row>
    <row r="26" spans="2:2">
      <c r="B26" s="63"/>
    </row>
    <row r="27" spans="2:2">
      <c r="B27" s="63"/>
    </row>
  </sheetData>
  <mergeCells count="5">
    <mergeCell ref="B1:C1"/>
    <mergeCell ref="B8:C8"/>
    <mergeCell ref="B10:C10"/>
    <mergeCell ref="B12:C12"/>
    <mergeCell ref="B14:C14"/>
  </mergeCells>
  <hyperlinks>
    <hyperlink ref="C4" r:id="rId1" display="kong.wei@ubs-cn.com" tooltip="mailto:kong.wei@ubs-cn.com"/>
  </hyperlinks>
  <pageMargins left="0.75" right="0.75" top="1" bottom="1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61"/>
  <sheetViews>
    <sheetView zoomScale="80" zoomScaleNormal="80" zoomScaleSheetLayoutView="90" topLeftCell="A27" workbookViewId="0">
      <selection activeCell="B58" sqref="B58"/>
    </sheetView>
  </sheetViews>
  <sheetFormatPr defaultColWidth="8.90833333333333" defaultRowHeight="17.25" outlineLevelCol="7"/>
  <cols>
    <col min="1" max="1" width="5.08333333333333" customWidth="1"/>
    <col min="2" max="2" width="26.4083333333333" style="2" customWidth="1"/>
    <col min="3" max="3" width="32.5" style="3" customWidth="1"/>
    <col min="4" max="4" width="17.5833333333333" style="3" customWidth="1"/>
    <col min="5" max="5" width="11" style="2" customWidth="1"/>
    <col min="6" max="6" width="8.40833333333333" style="2" customWidth="1"/>
    <col min="7" max="7" width="10.0833333333333" style="2" customWidth="1"/>
    <col min="8" max="8" width="14.9083333333333" style="2" customWidth="1"/>
    <col min="9" max="9" width="13.5833333333333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0.75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s="1" customFormat="1" ht="15" spans="2:8">
      <c r="B8" s="40" t="s">
        <v>24</v>
      </c>
      <c r="C8" s="41"/>
      <c r="D8" s="41"/>
      <c r="E8" s="41"/>
      <c r="F8" s="41"/>
      <c r="G8" s="41"/>
      <c r="H8" s="42"/>
    </row>
    <row r="9" s="1" customFormat="1" ht="16.5" spans="2:8">
      <c r="B9" s="43" t="s">
        <v>25</v>
      </c>
      <c r="C9" s="44" t="s">
        <v>26</v>
      </c>
      <c r="D9" s="51">
        <v>2021</v>
      </c>
      <c r="E9" s="25">
        <v>2000</v>
      </c>
      <c r="F9" s="45" t="s">
        <v>27</v>
      </c>
      <c r="G9" s="46">
        <v>1</v>
      </c>
      <c r="H9" s="28">
        <f>E9*G9</f>
        <v>2000</v>
      </c>
    </row>
    <row r="10" s="1" customFormat="1" ht="16.5" spans="2:8">
      <c r="B10" s="43" t="s">
        <v>28</v>
      </c>
      <c r="C10" s="44" t="s">
        <v>29</v>
      </c>
      <c r="D10" s="52"/>
      <c r="E10" s="25">
        <v>500</v>
      </c>
      <c r="F10" s="45" t="s">
        <v>27</v>
      </c>
      <c r="G10" s="46">
        <v>1</v>
      </c>
      <c r="H10" s="28">
        <f>E10*G10</f>
        <v>500</v>
      </c>
    </row>
    <row r="11" s="1" customFormat="1" ht="16.5" spans="2:8">
      <c r="B11" s="43" t="s">
        <v>30</v>
      </c>
      <c r="C11" s="44" t="s">
        <v>31</v>
      </c>
      <c r="D11" s="52"/>
      <c r="E11" s="25">
        <v>300</v>
      </c>
      <c r="F11" s="45" t="s">
        <v>32</v>
      </c>
      <c r="G11" s="46">
        <v>30</v>
      </c>
      <c r="H11" s="28">
        <f>E11*G11</f>
        <v>9000</v>
      </c>
    </row>
    <row r="12" s="1" customFormat="1" ht="16.5" spans="2:8">
      <c r="B12" s="43" t="s">
        <v>33</v>
      </c>
      <c r="C12" s="44" t="s">
        <v>31</v>
      </c>
      <c r="D12" s="52"/>
      <c r="E12" s="25">
        <v>30</v>
      </c>
      <c r="F12" s="45" t="s">
        <v>32</v>
      </c>
      <c r="G12" s="46">
        <v>20</v>
      </c>
      <c r="H12" s="28">
        <f>E12*G12</f>
        <v>600</v>
      </c>
    </row>
    <row r="13" s="1" customFormat="1" ht="16.5" spans="2:8">
      <c r="B13" s="43" t="s">
        <v>34</v>
      </c>
      <c r="C13" s="44" t="s">
        <v>35</v>
      </c>
      <c r="D13" s="52"/>
      <c r="E13" s="25">
        <v>15</v>
      </c>
      <c r="F13" s="45" t="s">
        <v>36</v>
      </c>
      <c r="G13" s="46">
        <v>20</v>
      </c>
      <c r="H13" s="28">
        <f t="shared" ref="H13:H20" si="0">E13*G13</f>
        <v>300</v>
      </c>
    </row>
    <row r="14" s="1" customFormat="1" ht="33" spans="2:8">
      <c r="B14" s="43" t="s">
        <v>37</v>
      </c>
      <c r="C14" s="44" t="s">
        <v>38</v>
      </c>
      <c r="D14" s="52"/>
      <c r="E14" s="25">
        <v>100</v>
      </c>
      <c r="F14" s="45" t="s">
        <v>32</v>
      </c>
      <c r="G14" s="46">
        <v>30</v>
      </c>
      <c r="H14" s="28">
        <f t="shared" si="0"/>
        <v>3000</v>
      </c>
    </row>
    <row r="15" s="1" customFormat="1" ht="16.5" spans="2:8">
      <c r="B15" s="47" t="s">
        <v>39</v>
      </c>
      <c r="C15" s="48"/>
      <c r="D15" s="48"/>
      <c r="E15" s="48"/>
      <c r="F15" s="48"/>
      <c r="G15" s="49"/>
      <c r="H15" s="50">
        <f>SUM(H9:H14)</f>
        <v>15400</v>
      </c>
    </row>
    <row r="16" ht="15" spans="2:8">
      <c r="B16" s="40" t="s">
        <v>40</v>
      </c>
      <c r="C16" s="41"/>
      <c r="D16" s="41"/>
      <c r="E16" s="41"/>
      <c r="F16" s="41"/>
      <c r="G16" s="41"/>
      <c r="H16" s="42"/>
    </row>
    <row r="17" ht="16.5" spans="2:8">
      <c r="B17" s="43" t="s">
        <v>25</v>
      </c>
      <c r="C17" s="44" t="s">
        <v>26</v>
      </c>
      <c r="D17" s="51">
        <v>2021</v>
      </c>
      <c r="E17" s="25">
        <v>2000</v>
      </c>
      <c r="F17" s="45" t="s">
        <v>27</v>
      </c>
      <c r="G17" s="46">
        <v>1</v>
      </c>
      <c r="H17" s="28">
        <f t="shared" si="0"/>
        <v>2000</v>
      </c>
    </row>
    <row r="18" ht="16.5" spans="2:8">
      <c r="B18" s="43" t="s">
        <v>28</v>
      </c>
      <c r="C18" s="44" t="s">
        <v>29</v>
      </c>
      <c r="D18" s="52"/>
      <c r="E18" s="25">
        <v>500</v>
      </c>
      <c r="F18" s="45" t="s">
        <v>27</v>
      </c>
      <c r="G18" s="46">
        <v>1</v>
      </c>
      <c r="H18" s="28">
        <f t="shared" si="0"/>
        <v>500</v>
      </c>
    </row>
    <row r="19" ht="16.5" spans="2:8">
      <c r="B19" s="43" t="s">
        <v>30</v>
      </c>
      <c r="C19" s="44" t="s">
        <v>31</v>
      </c>
      <c r="D19" s="52"/>
      <c r="E19" s="25">
        <v>300</v>
      </c>
      <c r="F19" s="45" t="s">
        <v>32</v>
      </c>
      <c r="G19" s="46">
        <v>30</v>
      </c>
      <c r="H19" s="28">
        <f t="shared" si="0"/>
        <v>9000</v>
      </c>
    </row>
    <row r="20" ht="16.5" spans="2:8">
      <c r="B20" s="43" t="s">
        <v>33</v>
      </c>
      <c r="C20" s="44" t="s">
        <v>31</v>
      </c>
      <c r="D20" s="52"/>
      <c r="E20" s="25">
        <v>30</v>
      </c>
      <c r="F20" s="45" t="s">
        <v>32</v>
      </c>
      <c r="G20" s="46">
        <v>20</v>
      </c>
      <c r="H20" s="28">
        <f t="shared" si="0"/>
        <v>600</v>
      </c>
    </row>
    <row r="21" ht="16.5" spans="2:8">
      <c r="B21" s="43" t="s">
        <v>34</v>
      </c>
      <c r="C21" s="44" t="s">
        <v>35</v>
      </c>
      <c r="D21" s="52"/>
      <c r="E21" s="25">
        <v>15</v>
      </c>
      <c r="F21" s="45" t="s">
        <v>36</v>
      </c>
      <c r="G21" s="46">
        <v>20</v>
      </c>
      <c r="H21" s="28">
        <f t="shared" ref="H21:H28" si="1">E21*G21</f>
        <v>300</v>
      </c>
    </row>
    <row r="22" ht="33" spans="2:8">
      <c r="B22" s="43" t="s">
        <v>37</v>
      </c>
      <c r="C22" s="44" t="s">
        <v>38</v>
      </c>
      <c r="D22" s="52"/>
      <c r="E22" s="25">
        <v>100</v>
      </c>
      <c r="F22" s="45" t="s">
        <v>32</v>
      </c>
      <c r="G22" s="46">
        <v>30</v>
      </c>
      <c r="H22" s="28">
        <f t="shared" si="1"/>
        <v>3000</v>
      </c>
    </row>
    <row r="23" ht="16.5" spans="2:8">
      <c r="B23" s="47" t="s">
        <v>39</v>
      </c>
      <c r="C23" s="48"/>
      <c r="D23" s="48"/>
      <c r="E23" s="48"/>
      <c r="F23" s="48"/>
      <c r="G23" s="49"/>
      <c r="H23" s="50">
        <f>SUM(H17:H22)</f>
        <v>15400</v>
      </c>
    </row>
    <row r="24" ht="15" spans="2:8">
      <c r="B24" s="40" t="s">
        <v>41</v>
      </c>
      <c r="C24" s="41"/>
      <c r="D24" s="41"/>
      <c r="E24" s="41"/>
      <c r="F24" s="41"/>
      <c r="G24" s="41"/>
      <c r="H24" s="42"/>
    </row>
    <row r="25" ht="16.5" spans="2:8">
      <c r="B25" s="43" t="s">
        <v>25</v>
      </c>
      <c r="C25" s="44" t="s">
        <v>26</v>
      </c>
      <c r="D25" s="51">
        <v>2021</v>
      </c>
      <c r="E25" s="25">
        <v>2000</v>
      </c>
      <c r="F25" s="45" t="s">
        <v>27</v>
      </c>
      <c r="G25" s="46">
        <v>1</v>
      </c>
      <c r="H25" s="28">
        <f t="shared" si="1"/>
        <v>2000</v>
      </c>
    </row>
    <row r="26" ht="16.5" spans="2:8">
      <c r="B26" s="43" t="s">
        <v>28</v>
      </c>
      <c r="C26" s="44" t="s">
        <v>29</v>
      </c>
      <c r="D26" s="52"/>
      <c r="E26" s="25">
        <v>500</v>
      </c>
      <c r="F26" s="45" t="s">
        <v>27</v>
      </c>
      <c r="G26" s="46">
        <v>1</v>
      </c>
      <c r="H26" s="28">
        <f t="shared" si="1"/>
        <v>500</v>
      </c>
    </row>
    <row r="27" ht="16.5" spans="2:8">
      <c r="B27" s="43" t="s">
        <v>30</v>
      </c>
      <c r="C27" s="44" t="s">
        <v>31</v>
      </c>
      <c r="D27" s="52"/>
      <c r="E27" s="25">
        <v>300</v>
      </c>
      <c r="F27" s="45" t="s">
        <v>32</v>
      </c>
      <c r="G27" s="46">
        <v>30</v>
      </c>
      <c r="H27" s="28">
        <f t="shared" si="1"/>
        <v>9000</v>
      </c>
    </row>
    <row r="28" ht="16.5" spans="2:8">
      <c r="B28" s="43" t="s">
        <v>33</v>
      </c>
      <c r="C28" s="44" t="s">
        <v>31</v>
      </c>
      <c r="D28" s="52"/>
      <c r="E28" s="25">
        <v>30</v>
      </c>
      <c r="F28" s="45" t="s">
        <v>32</v>
      </c>
      <c r="G28" s="46">
        <v>20</v>
      </c>
      <c r="H28" s="28">
        <f t="shared" si="1"/>
        <v>600</v>
      </c>
    </row>
    <row r="29" ht="16.5" spans="2:8">
      <c r="B29" s="43" t="s">
        <v>34</v>
      </c>
      <c r="C29" s="44" t="s">
        <v>35</v>
      </c>
      <c r="D29" s="52"/>
      <c r="E29" s="25">
        <v>15</v>
      </c>
      <c r="F29" s="45" t="s">
        <v>36</v>
      </c>
      <c r="G29" s="46">
        <v>20</v>
      </c>
      <c r="H29" s="28">
        <f t="shared" ref="H29:H38" si="2">E29*G29</f>
        <v>300</v>
      </c>
    </row>
    <row r="30" ht="33" spans="2:8">
      <c r="B30" s="43" t="s">
        <v>37</v>
      </c>
      <c r="C30" s="44" t="s">
        <v>38</v>
      </c>
      <c r="D30" s="52"/>
      <c r="E30" s="25">
        <v>100</v>
      </c>
      <c r="F30" s="45" t="s">
        <v>32</v>
      </c>
      <c r="G30" s="46">
        <v>30</v>
      </c>
      <c r="H30" s="28">
        <f t="shared" si="2"/>
        <v>3000</v>
      </c>
    </row>
    <row r="31" ht="16.5" spans="2:8">
      <c r="B31" s="47" t="s">
        <v>39</v>
      </c>
      <c r="C31" s="48"/>
      <c r="D31" s="48"/>
      <c r="E31" s="48"/>
      <c r="F31" s="48"/>
      <c r="G31" s="49"/>
      <c r="H31" s="50">
        <f>SUM(H25:H30)</f>
        <v>15400</v>
      </c>
    </row>
    <row r="32" ht="15" spans="2:8">
      <c r="B32" s="40" t="s">
        <v>42</v>
      </c>
      <c r="C32" s="41"/>
      <c r="D32" s="41"/>
      <c r="E32" s="41"/>
      <c r="F32" s="41"/>
      <c r="G32" s="41"/>
      <c r="H32" s="42"/>
    </row>
    <row r="33" ht="16.5" spans="2:8">
      <c r="B33" s="43" t="s">
        <v>25</v>
      </c>
      <c r="C33" s="44" t="s">
        <v>26</v>
      </c>
      <c r="D33" s="51">
        <v>2021</v>
      </c>
      <c r="E33" s="25">
        <v>2000</v>
      </c>
      <c r="F33" s="45" t="s">
        <v>27</v>
      </c>
      <c r="G33" s="46">
        <v>0</v>
      </c>
      <c r="H33" s="28">
        <f t="shared" si="2"/>
        <v>0</v>
      </c>
    </row>
    <row r="34" ht="16.5" spans="2:8">
      <c r="B34" s="43" t="s">
        <v>28</v>
      </c>
      <c r="C34" s="44" t="s">
        <v>29</v>
      </c>
      <c r="D34" s="52"/>
      <c r="E34" s="25">
        <v>500</v>
      </c>
      <c r="F34" s="45" t="s">
        <v>27</v>
      </c>
      <c r="G34" s="46">
        <v>0</v>
      </c>
      <c r="H34" s="28">
        <f t="shared" si="2"/>
        <v>0</v>
      </c>
    </row>
    <row r="35" ht="16.5" spans="2:8">
      <c r="B35" s="43" t="s">
        <v>30</v>
      </c>
      <c r="C35" s="44" t="s">
        <v>31</v>
      </c>
      <c r="D35" s="52"/>
      <c r="E35" s="25">
        <v>300</v>
      </c>
      <c r="F35" s="45" t="s">
        <v>32</v>
      </c>
      <c r="G35" s="46">
        <v>0</v>
      </c>
      <c r="H35" s="28">
        <f t="shared" si="2"/>
        <v>0</v>
      </c>
    </row>
    <row r="36" ht="16.5" spans="2:8">
      <c r="B36" s="43" t="s">
        <v>33</v>
      </c>
      <c r="C36" s="44" t="s">
        <v>31</v>
      </c>
      <c r="D36" s="52"/>
      <c r="E36" s="25">
        <v>30</v>
      </c>
      <c r="F36" s="45" t="s">
        <v>32</v>
      </c>
      <c r="G36" s="46">
        <v>0</v>
      </c>
      <c r="H36" s="28">
        <f t="shared" si="2"/>
        <v>0</v>
      </c>
    </row>
    <row r="37" ht="16.5" spans="2:8">
      <c r="B37" s="43" t="s">
        <v>34</v>
      </c>
      <c r="C37" s="44" t="s">
        <v>35</v>
      </c>
      <c r="D37" s="52"/>
      <c r="E37" s="25">
        <v>15</v>
      </c>
      <c r="F37" s="45" t="s">
        <v>36</v>
      </c>
      <c r="G37" s="46">
        <v>0</v>
      </c>
      <c r="H37" s="28">
        <f t="shared" si="2"/>
        <v>0</v>
      </c>
    </row>
    <row r="38" ht="33" spans="2:8">
      <c r="B38" s="43" t="s">
        <v>37</v>
      </c>
      <c r="C38" s="44" t="s">
        <v>38</v>
      </c>
      <c r="D38" s="52"/>
      <c r="E38" s="25">
        <v>100</v>
      </c>
      <c r="F38" s="45" t="s">
        <v>32</v>
      </c>
      <c r="G38" s="46">
        <v>0</v>
      </c>
      <c r="H38" s="28">
        <f t="shared" si="2"/>
        <v>0</v>
      </c>
    </row>
    <row r="39" ht="16.5" spans="2:8">
      <c r="B39" s="47" t="s">
        <v>39</v>
      </c>
      <c r="C39" s="48"/>
      <c r="D39" s="48"/>
      <c r="E39" s="48"/>
      <c r="F39" s="48"/>
      <c r="G39" s="49"/>
      <c r="H39" s="50">
        <f>SUM(H33:H38)</f>
        <v>0</v>
      </c>
    </row>
    <row r="40" ht="15" spans="2:8">
      <c r="B40" s="40" t="s">
        <v>43</v>
      </c>
      <c r="C40" s="41"/>
      <c r="D40" s="41"/>
      <c r="E40" s="41"/>
      <c r="F40" s="41"/>
      <c r="G40" s="41"/>
      <c r="H40" s="42"/>
    </row>
    <row r="41" ht="16.5" spans="2:8">
      <c r="B41" s="43" t="s">
        <v>44</v>
      </c>
      <c r="C41" s="44" t="s">
        <v>45</v>
      </c>
      <c r="D41" s="24">
        <v>2021</v>
      </c>
      <c r="E41" s="25">
        <v>800</v>
      </c>
      <c r="F41" s="45" t="s">
        <v>32</v>
      </c>
      <c r="G41" s="46">
        <v>3</v>
      </c>
      <c r="H41" s="28">
        <f>E41*G41</f>
        <v>2400</v>
      </c>
    </row>
    <row r="42" ht="16.5" spans="2:8">
      <c r="B42" s="47" t="s">
        <v>39</v>
      </c>
      <c r="C42" s="48"/>
      <c r="D42" s="48"/>
      <c r="E42" s="48"/>
      <c r="F42" s="48"/>
      <c r="G42" s="49"/>
      <c r="H42" s="50">
        <f>SUM(H41)</f>
        <v>2400</v>
      </c>
    </row>
    <row r="43" ht="16.5" spans="2:8">
      <c r="B43" s="47" t="s">
        <v>46</v>
      </c>
      <c r="C43" s="48"/>
      <c r="D43" s="48"/>
      <c r="E43" s="48"/>
      <c r="F43" s="48"/>
      <c r="G43" s="49"/>
      <c r="H43" s="50">
        <f>H42*13</f>
        <v>31200</v>
      </c>
    </row>
    <row r="44" ht="15" spans="2:8">
      <c r="B44" s="40" t="s">
        <v>47</v>
      </c>
      <c r="C44" s="41"/>
      <c r="D44" s="41"/>
      <c r="E44" s="41"/>
      <c r="F44" s="41"/>
      <c r="G44" s="41"/>
      <c r="H44" s="42"/>
    </row>
    <row r="45" ht="16.5" spans="2:8">
      <c r="B45" s="43" t="s">
        <v>44</v>
      </c>
      <c r="C45" s="44" t="s">
        <v>45</v>
      </c>
      <c r="D45" s="24">
        <v>2021</v>
      </c>
      <c r="E45" s="25">
        <v>800</v>
      </c>
      <c r="F45" s="45" t="s">
        <v>32</v>
      </c>
      <c r="G45" s="46">
        <v>2</v>
      </c>
      <c r="H45" s="28">
        <f>E45*G45</f>
        <v>1600</v>
      </c>
    </row>
    <row r="46" ht="16.5" spans="2:8">
      <c r="B46" s="47" t="s">
        <v>39</v>
      </c>
      <c r="C46" s="48"/>
      <c r="D46" s="48"/>
      <c r="E46" s="48"/>
      <c r="F46" s="48"/>
      <c r="G46" s="49"/>
      <c r="H46" s="50">
        <f>SUM(H45:H45)</f>
        <v>1600</v>
      </c>
    </row>
    <row r="47" ht="16.5" spans="2:8">
      <c r="B47" s="47" t="s">
        <v>48</v>
      </c>
      <c r="C47" s="48"/>
      <c r="D47" s="48"/>
      <c r="E47" s="48"/>
      <c r="F47" s="48"/>
      <c r="G47" s="49"/>
      <c r="H47" s="50">
        <f>H46*5</f>
        <v>8000</v>
      </c>
    </row>
    <row r="48" ht="15" spans="2:8">
      <c r="B48" s="40" t="s">
        <v>49</v>
      </c>
      <c r="C48" s="41"/>
      <c r="D48" s="41"/>
      <c r="E48" s="41"/>
      <c r="F48" s="41"/>
      <c r="G48" s="41"/>
      <c r="H48" s="42"/>
    </row>
    <row r="49" ht="16.5" spans="2:8">
      <c r="B49" s="43" t="s">
        <v>50</v>
      </c>
      <c r="C49" s="44" t="s">
        <v>50</v>
      </c>
      <c r="D49" s="24">
        <v>2021</v>
      </c>
      <c r="E49" s="25">
        <v>7</v>
      </c>
      <c r="F49" s="45" t="s">
        <v>36</v>
      </c>
      <c r="G49" s="46">
        <v>20</v>
      </c>
      <c r="H49" s="28">
        <f>E49*G49</f>
        <v>140</v>
      </c>
    </row>
    <row r="50" ht="16.5" spans="2:8">
      <c r="B50" s="43" t="s">
        <v>51</v>
      </c>
      <c r="C50" s="44" t="s">
        <v>51</v>
      </c>
      <c r="D50" s="30"/>
      <c r="E50" s="25">
        <v>10</v>
      </c>
      <c r="F50" s="45" t="s">
        <v>36</v>
      </c>
      <c r="G50" s="46">
        <v>20</v>
      </c>
      <c r="H50" s="28">
        <f>E50*G50</f>
        <v>200</v>
      </c>
    </row>
    <row r="51" ht="16.5" spans="2:8">
      <c r="B51" s="47" t="s">
        <v>39</v>
      </c>
      <c r="C51" s="48"/>
      <c r="D51" s="48"/>
      <c r="E51" s="48"/>
      <c r="F51" s="48"/>
      <c r="G51" s="49"/>
      <c r="H51" s="50">
        <f>SUM(H49:H50)</f>
        <v>340</v>
      </c>
    </row>
    <row r="52" spans="2:8">
      <c r="B52" s="31" t="s">
        <v>11</v>
      </c>
      <c r="C52" s="32"/>
      <c r="D52" s="32"/>
      <c r="E52" s="32"/>
      <c r="F52" s="32"/>
      <c r="G52" s="32"/>
      <c r="H52" s="33">
        <f>SUM(H15+H23+H31+H39+H43+H51+H47)</f>
        <v>85740</v>
      </c>
    </row>
    <row r="56" ht="16.5" spans="2:5">
      <c r="B56" s="34"/>
      <c r="C56" s="35"/>
      <c r="D56" s="35"/>
      <c r="E56" s="36"/>
    </row>
    <row r="57" ht="16.5" spans="2:5">
      <c r="B57" s="7"/>
      <c r="C57" s="37"/>
      <c r="D57" s="37"/>
      <c r="E57" s="38"/>
    </row>
    <row r="58" ht="16.5" spans="2:5">
      <c r="B58" s="7"/>
      <c r="C58" s="37"/>
      <c r="D58" s="37"/>
      <c r="E58" s="38"/>
    </row>
    <row r="59" ht="16.5" spans="2:5">
      <c r="B59" s="7"/>
      <c r="C59" s="37"/>
      <c r="D59" s="37"/>
      <c r="E59" s="38"/>
    </row>
    <row r="60" ht="16.5" spans="2:5">
      <c r="B60" s="7"/>
      <c r="C60" s="37"/>
      <c r="D60" s="37"/>
      <c r="E60" s="38"/>
    </row>
    <row r="61" ht="16.5" spans="2:5">
      <c r="B61" s="7"/>
      <c r="C61" s="39"/>
      <c r="D61" s="39"/>
      <c r="E61" s="38"/>
    </row>
  </sheetData>
  <mergeCells count="23">
    <mergeCell ref="B1:C1"/>
    <mergeCell ref="B8:H8"/>
    <mergeCell ref="B15:G15"/>
    <mergeCell ref="B16:H16"/>
    <mergeCell ref="B23:G23"/>
    <mergeCell ref="B24:H24"/>
    <mergeCell ref="B31:G31"/>
    <mergeCell ref="B32:H32"/>
    <mergeCell ref="B39:G39"/>
    <mergeCell ref="B40:H40"/>
    <mergeCell ref="B42:G42"/>
    <mergeCell ref="B43:G43"/>
    <mergeCell ref="B44:H44"/>
    <mergeCell ref="B46:G46"/>
    <mergeCell ref="B47:G47"/>
    <mergeCell ref="B48:H48"/>
    <mergeCell ref="B51:G51"/>
    <mergeCell ref="B52:G52"/>
    <mergeCell ref="D9:D14"/>
    <mergeCell ref="D17:D22"/>
    <mergeCell ref="D25:D30"/>
    <mergeCell ref="D33:D38"/>
    <mergeCell ref="D49:D50"/>
  </mergeCells>
  <hyperlinks>
    <hyperlink ref="C4" r:id="rId1" display="kong.wei@ubs-cn.com" tooltip="mailto:kong.wei@ubs-cn.com"/>
  </hyperlinks>
  <pageMargins left="0.75" right="0.75" top="1" bottom="1" header="0.3" footer="0.3"/>
  <pageSetup paperSize="9" scale="36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H19"/>
  <sheetViews>
    <sheetView zoomScale="80" zoomScaleNormal="80" workbookViewId="0">
      <selection activeCell="K14" sqref="K14"/>
    </sheetView>
  </sheetViews>
  <sheetFormatPr defaultColWidth="8.83333333333333" defaultRowHeight="14.25" outlineLevelCol="7"/>
  <cols>
    <col min="2" max="2" width="28.9083333333333" customWidth="1"/>
    <col min="3" max="3" width="34.0833333333333" customWidth="1"/>
    <col min="4" max="4" width="8.33333333333333" customWidth="1"/>
    <col min="5" max="5" width="10.3333333333333" customWidth="1"/>
    <col min="6" max="6" width="5.33333333333333" customWidth="1"/>
    <col min="7" max="7" width="9.33333333333333" customWidth="1"/>
    <col min="8" max="8" width="12.3333333333333" customWidth="1"/>
  </cols>
  <sheetData>
    <row r="1" ht="40.5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ht="16.5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ht="16.5" spans="2:8">
      <c r="B5" s="11" t="s">
        <v>7</v>
      </c>
      <c r="C5" s="13"/>
      <c r="D5" s="11"/>
      <c r="E5" s="11"/>
      <c r="F5" s="11"/>
      <c r="G5" s="11"/>
      <c r="H5" s="11"/>
    </row>
    <row r="6" ht="17.25" spans="2:8">
      <c r="B6" s="14"/>
      <c r="C6" s="14"/>
      <c r="D6" s="14"/>
      <c r="E6" s="14"/>
      <c r="F6" s="14"/>
      <c r="G6" s="14"/>
      <c r="H6" s="14"/>
    </row>
    <row r="7" ht="90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15" spans="2:8">
      <c r="B8" s="40" t="s">
        <v>47</v>
      </c>
      <c r="C8" s="41"/>
      <c r="D8" s="41"/>
      <c r="E8" s="41"/>
      <c r="F8" s="41"/>
      <c r="G8" s="41"/>
      <c r="H8" s="42"/>
    </row>
    <row r="9" ht="16" customHeight="1" spans="2:8">
      <c r="B9" s="43" t="s">
        <v>52</v>
      </c>
      <c r="C9" s="44" t="s">
        <v>53</v>
      </c>
      <c r="D9" s="30">
        <v>2021</v>
      </c>
      <c r="E9" s="25">
        <v>1000</v>
      </c>
      <c r="F9" s="45" t="s">
        <v>54</v>
      </c>
      <c r="G9" s="46">
        <v>5</v>
      </c>
      <c r="H9" s="28">
        <f>E9*G9</f>
        <v>5000</v>
      </c>
    </row>
    <row r="10" ht="16.5" spans="2:8">
      <c r="B10" s="47" t="s">
        <v>39</v>
      </c>
      <c r="C10" s="48"/>
      <c r="D10" s="48"/>
      <c r="E10" s="48"/>
      <c r="F10" s="48"/>
      <c r="G10" s="49"/>
      <c r="H10" s="50">
        <f>SUM(H9:H9)</f>
        <v>5000</v>
      </c>
    </row>
    <row r="11" ht="16.5" spans="2:8">
      <c r="B11" s="47" t="s">
        <v>48</v>
      </c>
      <c r="C11" s="48"/>
      <c r="D11" s="48"/>
      <c r="E11" s="48"/>
      <c r="F11" s="48"/>
      <c r="G11" s="49"/>
      <c r="H11" s="50">
        <f>H10*5</f>
        <v>25000</v>
      </c>
    </row>
    <row r="12" ht="15" spans="2:8">
      <c r="B12" s="40" t="s">
        <v>55</v>
      </c>
      <c r="C12" s="41"/>
      <c r="D12" s="41"/>
      <c r="E12" s="41"/>
      <c r="F12" s="41"/>
      <c r="G12" s="41"/>
      <c r="H12" s="42"/>
    </row>
    <row r="13" ht="16.5" spans="2:8">
      <c r="B13" s="43" t="s">
        <v>52</v>
      </c>
      <c r="C13" s="44" t="s">
        <v>53</v>
      </c>
      <c r="D13" s="24">
        <v>2021</v>
      </c>
      <c r="E13" s="25">
        <v>1000</v>
      </c>
      <c r="F13" s="45" t="s">
        <v>54</v>
      </c>
      <c r="G13" s="46">
        <v>0</v>
      </c>
      <c r="H13" s="28">
        <f>E13*G13</f>
        <v>0</v>
      </c>
    </row>
    <row r="14" ht="16.5" spans="2:8">
      <c r="B14" s="47" t="s">
        <v>39</v>
      </c>
      <c r="C14" s="48"/>
      <c r="D14" s="48"/>
      <c r="E14" s="48"/>
      <c r="F14" s="48"/>
      <c r="G14" s="49"/>
      <c r="H14" s="50">
        <f>SUM(H13)</f>
        <v>0</v>
      </c>
    </row>
    <row r="15" ht="16.5" spans="2:8">
      <c r="B15" s="47" t="s">
        <v>46</v>
      </c>
      <c r="C15" s="48"/>
      <c r="D15" s="48"/>
      <c r="E15" s="48"/>
      <c r="F15" s="48"/>
      <c r="G15" s="49"/>
      <c r="H15" s="50">
        <f>H14*15</f>
        <v>0</v>
      </c>
    </row>
    <row r="16" ht="15" spans="2:8">
      <c r="B16" s="40" t="s">
        <v>56</v>
      </c>
      <c r="C16" s="41"/>
      <c r="D16" s="41"/>
      <c r="E16" s="41"/>
      <c r="F16" s="41"/>
      <c r="G16" s="41"/>
      <c r="H16" s="42"/>
    </row>
    <row r="17" ht="33" spans="2:8">
      <c r="B17" s="43" t="s">
        <v>57</v>
      </c>
      <c r="C17" s="44" t="s">
        <v>58</v>
      </c>
      <c r="D17" s="24">
        <v>2021</v>
      </c>
      <c r="E17" s="25">
        <v>1000</v>
      </c>
      <c r="F17" s="45" t="s">
        <v>59</v>
      </c>
      <c r="G17" s="46">
        <v>10</v>
      </c>
      <c r="H17" s="28">
        <f>E17*G17</f>
        <v>10000</v>
      </c>
    </row>
    <row r="18" ht="16.5" spans="2:8">
      <c r="B18" s="47" t="s">
        <v>39</v>
      </c>
      <c r="C18" s="48"/>
      <c r="D18" s="48"/>
      <c r="E18" s="48"/>
      <c r="F18" s="48"/>
      <c r="G18" s="49"/>
      <c r="H18" s="50">
        <f>SUM(H17:H17)</f>
        <v>10000</v>
      </c>
    </row>
    <row r="19" ht="17.25" spans="2:8">
      <c r="B19" s="31" t="s">
        <v>11</v>
      </c>
      <c r="C19" s="32"/>
      <c r="D19" s="32"/>
      <c r="E19" s="32"/>
      <c r="F19" s="32"/>
      <c r="G19" s="32"/>
      <c r="H19" s="33">
        <f>SUM(H11+H18+H15)</f>
        <v>35000</v>
      </c>
    </row>
  </sheetData>
  <mergeCells count="10">
    <mergeCell ref="B1:C1"/>
    <mergeCell ref="B8:H8"/>
    <mergeCell ref="B10:G10"/>
    <mergeCell ref="B11:G11"/>
    <mergeCell ref="B12:H12"/>
    <mergeCell ref="B14:G14"/>
    <mergeCell ref="B15:G15"/>
    <mergeCell ref="B16:H16"/>
    <mergeCell ref="B18:G18"/>
    <mergeCell ref="B19:G19"/>
  </mergeCells>
  <hyperlinks>
    <hyperlink ref="C4" r:id="rId1" display="kong.wei@ubs-cn.com" tooltip="mailto:kong.wei@ubs-cn.com"/>
  </hyperlinks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B1:H20"/>
  <sheetViews>
    <sheetView workbookViewId="0">
      <selection activeCell="G14" sqref="G14"/>
    </sheetView>
  </sheetViews>
  <sheetFormatPr defaultColWidth="8.90833333333333" defaultRowHeight="17.25" outlineLevelCol="7"/>
  <cols>
    <col min="1" max="1" width="5.08333333333333" customWidth="1"/>
    <col min="2" max="2" width="26.0833333333333" style="2" customWidth="1"/>
    <col min="3" max="3" width="31" style="3" customWidth="1"/>
    <col min="4" max="4" width="18.3333333333333" style="3" customWidth="1"/>
    <col min="5" max="5" width="11" style="2" customWidth="1"/>
    <col min="6" max="6" width="8.40833333333333" style="2" customWidth="1"/>
    <col min="7" max="7" width="10.0833333333333" style="2" customWidth="1"/>
    <col min="8" max="8" width="14.9083333333333" style="2" customWidth="1"/>
  </cols>
  <sheetData>
    <row r="1" ht="37.5" customHeight="1" spans="2:8">
      <c r="B1" s="4" t="s">
        <v>0</v>
      </c>
      <c r="C1" s="4"/>
      <c r="D1" s="5"/>
      <c r="E1" s="5"/>
      <c r="F1" s="5"/>
      <c r="G1" s="5"/>
      <c r="H1" s="5"/>
    </row>
    <row r="2" ht="16.5" spans="2:8">
      <c r="B2" s="6" t="s">
        <v>1</v>
      </c>
      <c r="C2" s="7" t="s">
        <v>2</v>
      </c>
      <c r="D2" s="8"/>
      <c r="E2" s="9"/>
      <c r="F2" s="9"/>
      <c r="G2" s="9"/>
      <c r="H2" s="9"/>
    </row>
    <row r="3" ht="16.5" spans="2:8">
      <c r="B3" s="6" t="s">
        <v>3</v>
      </c>
      <c r="C3" s="7" t="s">
        <v>4</v>
      </c>
      <c r="D3" s="10"/>
      <c r="E3" s="9"/>
      <c r="F3" s="9"/>
      <c r="G3" s="9"/>
      <c r="H3" s="9"/>
    </row>
    <row r="4" s="1" customFormat="1" ht="16.5" customHeight="1" spans="2:8">
      <c r="B4" s="11" t="s">
        <v>5</v>
      </c>
      <c r="C4" s="12" t="s">
        <v>6</v>
      </c>
      <c r="D4" s="11"/>
      <c r="E4" s="11"/>
      <c r="F4" s="11"/>
      <c r="G4" s="11"/>
      <c r="H4" s="11"/>
    </row>
    <row r="5" s="1" customFormat="1" ht="16.5" customHeight="1" spans="2:8">
      <c r="B5" s="11" t="s">
        <v>7</v>
      </c>
      <c r="C5" s="13"/>
      <c r="D5" s="11"/>
      <c r="E5" s="11"/>
      <c r="F5" s="11"/>
      <c r="G5" s="11"/>
      <c r="H5" s="11"/>
    </row>
    <row r="6" s="1" customFormat="1" ht="16.5" customHeight="1" spans="2:8">
      <c r="B6" s="14"/>
      <c r="C6" s="14"/>
      <c r="D6" s="14"/>
      <c r="E6" s="14"/>
      <c r="F6" s="14"/>
      <c r="G6" s="14"/>
      <c r="H6" s="14"/>
    </row>
    <row r="7" s="1" customFormat="1" ht="39" customHeight="1" spans="2:8">
      <c r="B7" s="15" t="s">
        <v>8</v>
      </c>
      <c r="C7" s="16" t="s">
        <v>18</v>
      </c>
      <c r="D7" s="16" t="s">
        <v>19</v>
      </c>
      <c r="E7" s="17" t="s">
        <v>20</v>
      </c>
      <c r="F7" s="17" t="s">
        <v>21</v>
      </c>
      <c r="G7" s="17" t="s">
        <v>22</v>
      </c>
      <c r="H7" s="18" t="s">
        <v>23</v>
      </c>
    </row>
    <row r="8" ht="33.75" customHeight="1" spans="2:8">
      <c r="B8" s="19" t="s">
        <v>60</v>
      </c>
      <c r="C8" s="20"/>
      <c r="D8" s="20"/>
      <c r="E8" s="20"/>
      <c r="F8" s="20"/>
      <c r="G8" s="20"/>
      <c r="H8" s="21"/>
    </row>
    <row r="9" spans="2:8">
      <c r="B9" s="22" t="s">
        <v>61</v>
      </c>
      <c r="C9" s="23" t="s">
        <v>62</v>
      </c>
      <c r="D9" s="24">
        <v>2021</v>
      </c>
      <c r="E9" s="25">
        <v>550</v>
      </c>
      <c r="F9" s="26" t="s">
        <v>63</v>
      </c>
      <c r="G9" s="27">
        <v>20</v>
      </c>
      <c r="H9" s="28">
        <f>E9*G9</f>
        <v>11000</v>
      </c>
    </row>
    <row r="10" spans="2:8">
      <c r="B10" s="22" t="s">
        <v>64</v>
      </c>
      <c r="C10" s="29"/>
      <c r="D10" s="30"/>
      <c r="E10" s="25">
        <v>530</v>
      </c>
      <c r="F10" s="26" t="s">
        <v>63</v>
      </c>
      <c r="G10" s="27">
        <v>15</v>
      </c>
      <c r="H10" s="28">
        <f>E10*G10</f>
        <v>7950</v>
      </c>
    </row>
    <row r="11" spans="2:8">
      <c r="B11" s="31" t="s">
        <v>11</v>
      </c>
      <c r="C11" s="32"/>
      <c r="D11" s="32"/>
      <c r="E11" s="32"/>
      <c r="F11" s="32"/>
      <c r="G11" s="32"/>
      <c r="H11" s="33">
        <f>SUM(H9:H10)</f>
        <v>18950</v>
      </c>
    </row>
    <row r="15" ht="16.5" spans="2:5">
      <c r="B15" s="34"/>
      <c r="C15" s="35"/>
      <c r="D15" s="35"/>
      <c r="E15" s="36"/>
    </row>
    <row r="16" ht="16.5" spans="2:5">
      <c r="B16" s="7"/>
      <c r="C16" s="37"/>
      <c r="D16" s="37"/>
      <c r="E16" s="38"/>
    </row>
    <row r="17" ht="16.5" spans="2:5">
      <c r="B17" s="7"/>
      <c r="C17" s="37"/>
      <c r="D17" s="37"/>
      <c r="E17" s="38"/>
    </row>
    <row r="18" ht="16.5" spans="2:5">
      <c r="B18" s="7"/>
      <c r="C18" s="37"/>
      <c r="D18" s="37"/>
      <c r="E18" s="38"/>
    </row>
    <row r="19" ht="16.5" spans="2:5">
      <c r="B19" s="7"/>
      <c r="C19" s="37"/>
      <c r="D19" s="37"/>
      <c r="E19" s="38"/>
    </row>
    <row r="20" ht="16.5" spans="2:5">
      <c r="B20" s="7"/>
      <c r="C20" s="39"/>
      <c r="D20" s="39"/>
      <c r="E20" s="38"/>
    </row>
  </sheetData>
  <mergeCells count="5">
    <mergeCell ref="B1:C1"/>
    <mergeCell ref="B8:H8"/>
    <mergeCell ref="B11:G11"/>
    <mergeCell ref="C9:C10"/>
    <mergeCell ref="D9:D10"/>
  </mergeCells>
  <hyperlinks>
    <hyperlink ref="C4" r:id="rId1" display="kong.wei@ubs-cn.com" tooltip="mailto:kong.wei@ubs-cn.com"/>
  </hyperlinks>
  <pageMargins left="0.75" right="0.75" top="1" bottom="1" header="0.3" footer="0.3"/>
  <pageSetup paperSize="9" scale="61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Summary</vt:lpstr>
      <vt:lpstr>Medical</vt:lpstr>
      <vt:lpstr>Creative</vt:lpstr>
      <vt:lpstr>Staffing Fee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Wang, Belle</dc:creator>
  <cp:lastModifiedBy>kyle.zhang</cp:lastModifiedBy>
  <dcterms:created xsi:type="dcterms:W3CDTF">2016-06-29T17:42:00Z</dcterms:created>
  <cp:lastPrinted>2021-01-08T14:16:00Z</cp:lastPrinted>
  <dcterms:modified xsi:type="dcterms:W3CDTF">2024-05-09T05:55:21Z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2052-12.1.0.15712</vt:lpwstr>
  </property>
  <property fmtid="{D5CDD505-2E9C-101B-9397-08002B2CF9AE}" pid="3" name="ICV">
    <vt:lpwstr>06697FBC2187464C985251A7B2681A07_13</vt:lpwstr>
  </property>
</Properties>
</file>