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Summary" sheetId="9" r:id="rId1"/>
    <sheet name="Medical" sheetId="1" r:id="rId2"/>
    <sheet name="Creative" sheetId="10" r:id="rId3"/>
    <sheet name="Staffing Fee" sheetId="7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H10" i="7"/>
  <c r="H9" i="7"/>
  <c r="H22" i="10"/>
  <c r="H21" i="10"/>
  <c r="H20" i="10"/>
  <c r="H18" i="10"/>
  <c r="H17" i="10"/>
  <c r="H15" i="10"/>
  <c r="H14" i="10"/>
  <c r="H13" i="10"/>
  <c r="H11" i="10"/>
  <c r="H10" i="10"/>
  <c r="H9" i="10"/>
  <c r="H44" i="1"/>
  <c r="H43" i="1"/>
  <c r="H42" i="1"/>
  <c r="H41" i="1"/>
  <c r="H39" i="1"/>
  <c r="H38" i="1"/>
  <c r="H37" i="1"/>
  <c r="H35" i="1"/>
  <c r="H34" i="1"/>
  <c r="H33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C20" i="9"/>
  <c r="C17" i="9"/>
  <c r="C16" i="9"/>
  <c r="C15" i="9"/>
  <c r="C13" i="9"/>
  <c r="C11" i="9"/>
  <c r="C9" i="9"/>
</calcChain>
</file>

<file path=xl/sharedStrings.xml><?xml version="1.0" encoding="utf-8"?>
<sst xmlns="http://schemas.openxmlformats.org/spreadsheetml/2006/main" count="178" uniqueCount="67">
  <si>
    <t>Quotation</t>
  </si>
  <si>
    <t>Client:</t>
  </si>
  <si>
    <t>AstraZeneca</t>
  </si>
  <si>
    <t xml:space="preserve">Project Name: </t>
  </si>
  <si>
    <t>2023AZ血脂康医学材料制作项目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</si>
  <si>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</si>
  <si>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</si>
  <si>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</si>
  <si>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</si>
  <si>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</si>
  <si>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</si>
  <si>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</si>
  <si>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</si>
  <si>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r>
      <rPr>
        <b/>
        <sz val="10"/>
        <rFont val="Microsoft YaHei"/>
        <charset val="134"/>
      </rPr>
      <t>III</t>
    </r>
    <r>
      <rPr>
        <b/>
        <sz val="10"/>
        <rFont val="微软雅黑"/>
        <family val="2"/>
        <charset val="134"/>
      </rPr>
      <t>. Staffing Fee</t>
    </r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</si>
  <si>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</si>
  <si>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</si>
  <si>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</si>
  <si>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</si>
  <si>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</si>
  <si>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</si>
  <si>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</si>
  <si>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</si>
  <si>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</si>
  <si>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</si>
  <si>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1.心血管高危/极高危人群联合调脂策略*幻灯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</si>
  <si>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</si>
  <si>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</si>
  <si>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</si>
  <si>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</si>
  <si>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</si>
  <si>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</si>
  <si>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</si>
  <si>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</si>
  <si>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</si>
  <si>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</si>
  <si>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</si>
  <si>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</si>
  <si>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PPT美化(高级美化)(new work)</t>
  </si>
  <si>
    <t>使用Adobe绘图软件进行图标重绘、字体设计等</t>
  </si>
  <si>
    <t>Total：</t>
  </si>
  <si>
    <t>2.动脉粥样硬化中西医结合防治要点*幻灯</t>
  </si>
  <si>
    <t>3.心血管危险因素分层下的血脂标识简易化*幻灯</t>
  </si>
  <si>
    <t>推文（每篇3页）*15篇</t>
  </si>
  <si>
    <t>Newsletter内容撰写(new work)</t>
  </si>
  <si>
    <t>包括医学编辑、适量文献检索、文案润色</t>
  </si>
  <si>
    <t>15篇Total：</t>
  </si>
  <si>
    <t>长图文（每张5屏）*5篇</t>
  </si>
  <si>
    <t>5张Total：</t>
  </si>
  <si>
    <t>中英文文献下载</t>
  </si>
  <si>
    <t>中文原文下载</t>
  </si>
  <si>
    <t>英文原文下载</t>
  </si>
  <si>
    <t>图文长图文</t>
  </si>
  <si>
    <t>含图表设计和文案</t>
  </si>
  <si>
    <t>屏</t>
  </si>
  <si>
    <t>海报*10张</t>
  </si>
  <si>
    <t>海报(new work)</t>
  </si>
  <si>
    <t>根据已有KV进行设计、排版、完稿，尺寸60CM*90CM</t>
  </si>
  <si>
    <t>张</t>
  </si>
  <si>
    <t>纪念章</t>
  </si>
  <si>
    <t>纪念章制作</t>
  </si>
  <si>
    <t>Non Ratecard</t>
  </si>
  <si>
    <t>份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</si>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</sst>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16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Microsoft YaHei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</cellStyleXfs>
  <cellXfs count="67">
    <xf numFmtId="0" fontId="0" fillId="0" borderId="0" xfId="0">
      <alignment vertical="center"/>
    </xf>
    <xf numFmtId="0" fontId="14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8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178" fontId="4" fillId="0" borderId="0" xfId="4" applyNumberFormat="1" applyFont="1" applyAlignment="1">
      <alignment horizontal="center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40" fontId="8" fillId="0" borderId="9" xfId="6" applyNumberFormat="1" applyFont="1" applyBorder="1" applyAlignment="1">
      <alignment horizontal="center" vertical="center"/>
    </xf>
    <xf numFmtId="9" fontId="7" fillId="0" borderId="9" xfId="6" applyNumberFormat="1" applyFont="1" applyBorder="1" applyAlignment="1">
      <alignment horizontal="center" vertical="center"/>
    </xf>
    <xf numFmtId="179" fontId="7" fillId="0" borderId="9" xfId="6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8" fontId="3" fillId="3" borderId="12" xfId="7" applyNumberFormat="1" applyFont="1" applyFill="1" applyBorder="1" applyAlignment="1">
      <alignment horizontal="right" vertical="center"/>
    </xf>
    <xf numFmtId="180" fontId="3" fillId="3" borderId="14" xfId="7" applyNumberFormat="1" applyFont="1" applyFill="1" applyBorder="1" applyAlignment="1">
      <alignment horizontal="right" vertical="center"/>
    </xf>
    <xf numFmtId="178" fontId="3" fillId="0" borderId="0" xfId="4" applyNumberFormat="1" applyFont="1" applyAlignment="1"/>
    <xf numFmtId="178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178" fontId="4" fillId="0" borderId="0" xfId="4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7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80" fontId="3" fillId="0" borderId="10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80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8" fontId="13" fillId="0" borderId="0" xfId="4" applyNumberFormat="1" applyFont="1" applyAlignment="1">
      <alignment horizontal="left"/>
    </xf>
    <xf numFmtId="0" fontId="2" fillId="0" borderId="0" xfId="4" applyFont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6" xfId="7" applyFont="1" applyFill="1" applyBorder="1" applyAlignment="1">
      <alignment horizontal="left" vertical="center"/>
    </xf>
    <xf numFmtId="0" fontId="10" fillId="2" borderId="4" xfId="7" applyFont="1" applyFill="1" applyBorder="1" applyAlignment="1">
      <alignment horizontal="left" vertical="center"/>
    </xf>
    <xf numFmtId="0" fontId="3" fillId="2" borderId="6" xfId="7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2" borderId="5" xfId="7" applyFont="1" applyFill="1" applyBorder="1" applyAlignment="1">
      <alignment horizontal="left" vertical="center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15" xfId="4" applyFont="1" applyBorder="1" applyAlignment="1">
      <alignment horizontal="right" vertical="center" wrapText="1"/>
    </xf>
    <xf numFmtId="178" fontId="3" fillId="3" borderId="12" xfId="7" applyNumberFormat="1" applyFont="1" applyFill="1" applyBorder="1" applyAlignment="1">
      <alignment horizontal="right" vertical="center"/>
    </xf>
    <xf numFmtId="178" fontId="3" fillId="3" borderId="13" xfId="7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" xfId="7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百分比" xfId="2" builtinId="5"/>
    <cellStyle name="常规" xfId="0" builtinId="0"/>
    <cellStyle name="常规 2" xfId="4"/>
    <cellStyle name="常规_flash" xfId="5"/>
    <cellStyle name="常规_quotation GW" xfId="6"/>
    <cellStyle name="常规_长城会短信相关活动报价1016" xfId="7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tabSelected="1" workbookViewId="0">
      <selection activeCell="E5" sqref="E5"/>
    </sheetView>
  </sheetViews>
  <sheetFormatPr defaultColWidth="8.875" defaultRowHeight="14.2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>
      <c r="B1" s="46" t="s">
        <v>0</v>
      </c>
      <c r="C1" s="46"/>
    </row>
    <row r="2" spans="2:3" ht="16.5">
      <c r="B2" s="5" t="s">
        <v>1</v>
      </c>
      <c r="C2" s="6" t="s">
        <v>2</v>
      </c>
    </row>
    <row r="3" spans="2:3" ht="16.5">
      <c r="B3" s="5" t="s">
        <v>3</v>
      </c>
      <c r="C3" s="6" t="s">
        <v>4</v>
      </c>
    </row>
    <row r="4" spans="2:3" s="1" customFormat="1" ht="16.5" customHeight="1">
      <c r="B4" s="10" t="s">
        <v>5</v>
      </c>
      <c r="C4" s="11" t="s">
        <v>6</v>
      </c>
    </row>
    <row r="5" spans="2:3" s="1" customFormat="1" ht="16.5" customHeight="1">
      <c r="B5" s="10" t="s">
        <v>7</v>
      </c>
      <c r="C5" s="12"/>
    </row>
    <row r="6" spans="2:3" s="1" customFormat="1" ht="16.5" customHeight="1">
      <c r="B6" s="13"/>
      <c r="C6" s="13"/>
    </row>
    <row r="7" spans="2:3" s="1" customFormat="1" ht="30.75" customHeight="1">
      <c r="B7" s="14" t="s">
        <v>8</v>
      </c>
      <c r="C7" s="17" t="s">
        <v>9</v>
      </c>
    </row>
    <row r="8" spans="2:3" s="1" customFormat="1" ht="15">
      <c r="B8" s="47" t="s">
        <v>10</v>
      </c>
      <c r="C8" s="48"/>
    </row>
    <row r="9" spans="2:3" s="1" customFormat="1" ht="16.5">
      <c r="B9" s="38" t="s">
        <v>11</v>
      </c>
      <c r="C9" s="39">
        <f>Medical!H44</f>
        <v>90540</v>
      </c>
    </row>
    <row r="10" spans="2:3" s="1" customFormat="1" ht="15">
      <c r="B10" s="47" t="s">
        <v>12</v>
      </c>
      <c r="C10" s="48"/>
    </row>
    <row r="11" spans="2:3" s="1" customFormat="1" ht="16.5">
      <c r="B11" s="38" t="s">
        <v>11</v>
      </c>
      <c r="C11" s="39">
        <f>Creative!H22</f>
        <v>108841.8</v>
      </c>
    </row>
    <row r="12" spans="2:3" s="1" customFormat="1" ht="16.5">
      <c r="B12" s="49" t="s">
        <v>13</v>
      </c>
      <c r="C12" s="50"/>
    </row>
    <row r="13" spans="2:3" ht="16.5">
      <c r="B13" s="38" t="s">
        <v>11</v>
      </c>
      <c r="C13" s="37">
        <f>'Staffing Fee'!H11</f>
        <v>30810</v>
      </c>
    </row>
    <row r="14" spans="2:3" ht="3.75" customHeight="1">
      <c r="B14" s="51"/>
      <c r="C14" s="52"/>
    </row>
    <row r="15" spans="2:3" ht="16.5">
      <c r="B15" s="40" t="s">
        <v>11</v>
      </c>
      <c r="C15" s="41">
        <f>C9+C11+C13</f>
        <v>230191.8</v>
      </c>
    </row>
    <row r="16" spans="2:3" ht="16.5">
      <c r="B16" s="40" t="s">
        <v>14</v>
      </c>
      <c r="C16" s="41">
        <f>C15*0.06</f>
        <v>13811.508</v>
      </c>
    </row>
    <row r="17" spans="2:3" ht="16.5">
      <c r="B17" s="25" t="s">
        <v>15</v>
      </c>
      <c r="C17" s="26">
        <f>C15+C16</f>
        <v>244003.30799999999</v>
      </c>
    </row>
    <row r="18" spans="2:3">
      <c r="B18" s="42" t="s">
        <v>16</v>
      </c>
    </row>
    <row r="20" spans="2:3">
      <c r="B20" s="43" t="s">
        <v>17</v>
      </c>
      <c r="C20" s="44">
        <f>C13/C15</f>
        <v>0.133844906725609</v>
      </c>
    </row>
    <row r="22" spans="2:3" ht="16.5">
      <c r="B22" s="27"/>
    </row>
    <row r="23" spans="2:3">
      <c r="B23" s="45"/>
    </row>
    <row r="24" spans="2:3">
      <c r="B24" s="45"/>
    </row>
    <row r="25" spans="2:3">
      <c r="B25" s="45"/>
    </row>
    <row r="26" spans="2:3">
      <c r="B26" s="45"/>
    </row>
    <row r="27" spans="2:3">
      <c r="B27" s="45"/>
    </row>
  </sheetData>
  <mergeCells count="5">
    <mergeCell ref="B1:C1"/>
    <mergeCell ref="B8:C8"/>
    <mergeCell ref="B10:C10"/>
    <mergeCell ref="B12:C12"/>
    <mergeCell ref="B14:C14"/>
  </mergeCells>
  <phoneticPr fontId="15" type="noConversion"/>
  <hyperlinks>
    <hyperlink ref="C4" r:id="rId1" tooltip="mailto:kong.wei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3"/>
  <sheetViews>
    <sheetView topLeftCell="A13" zoomScale="80" zoomScaleNormal="80" zoomScaleSheetLayoutView="90" workbookViewId="0">
      <selection activeCell="K32" sqref="K32"/>
    </sheetView>
  </sheetViews>
  <sheetFormatPr defaultColWidth="8.875" defaultRowHeight="17.25"/>
  <cols>
    <col min="1" max="1" width="5.125" customWidth="1"/>
    <col min="2" max="2" width="28.875" style="2" customWidth="1"/>
    <col min="3" max="3" width="36.75" style="3" customWidth="1"/>
    <col min="4" max="4" width="17.62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>
      <c r="B1" s="46" t="s">
        <v>0</v>
      </c>
      <c r="C1" s="46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0.75" customHeight="1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s="1" customFormat="1" ht="15">
      <c r="B8" s="47" t="s">
        <v>24</v>
      </c>
      <c r="C8" s="53"/>
      <c r="D8" s="53"/>
      <c r="E8" s="53"/>
      <c r="F8" s="53"/>
      <c r="G8" s="53"/>
      <c r="H8" s="48"/>
    </row>
    <row r="9" spans="2:8" s="1" customFormat="1" ht="16.5">
      <c r="B9" s="33" t="s">
        <v>25</v>
      </c>
      <c r="C9" s="34" t="s">
        <v>26</v>
      </c>
      <c r="D9" s="59">
        <v>2021</v>
      </c>
      <c r="E9" s="20">
        <v>2000</v>
      </c>
      <c r="F9" s="35" t="s">
        <v>27</v>
      </c>
      <c r="G9" s="36">
        <v>1</v>
      </c>
      <c r="H9" s="23">
        <f>E9*G9</f>
        <v>2000</v>
      </c>
    </row>
    <row r="10" spans="2:8" s="1" customFormat="1" ht="16.5">
      <c r="B10" s="33" t="s">
        <v>28</v>
      </c>
      <c r="C10" s="34" t="s">
        <v>29</v>
      </c>
      <c r="D10" s="60"/>
      <c r="E10" s="20">
        <v>500</v>
      </c>
      <c r="F10" s="35" t="s">
        <v>27</v>
      </c>
      <c r="G10" s="36">
        <v>1</v>
      </c>
      <c r="H10" s="23">
        <f>E10*G10</f>
        <v>500</v>
      </c>
    </row>
    <row r="11" spans="2:8" s="1" customFormat="1" ht="16.5">
      <c r="B11" s="33" t="s">
        <v>30</v>
      </c>
      <c r="C11" s="34" t="s">
        <v>31</v>
      </c>
      <c r="D11" s="60"/>
      <c r="E11" s="20">
        <v>300</v>
      </c>
      <c r="F11" s="35" t="s">
        <v>32</v>
      </c>
      <c r="G11" s="36">
        <v>30</v>
      </c>
      <c r="H11" s="23">
        <f>E11*G11</f>
        <v>9000</v>
      </c>
    </row>
    <row r="12" spans="2:8" s="1" customFormat="1" ht="16.5">
      <c r="B12" s="33" t="s">
        <v>33</v>
      </c>
      <c r="C12" s="34" t="s">
        <v>31</v>
      </c>
      <c r="D12" s="60"/>
      <c r="E12" s="20">
        <v>30</v>
      </c>
      <c r="F12" s="35" t="s">
        <v>32</v>
      </c>
      <c r="G12" s="36">
        <v>20</v>
      </c>
      <c r="H12" s="23">
        <f>E12*G12</f>
        <v>600</v>
      </c>
    </row>
    <row r="13" spans="2:8" s="1" customFormat="1" ht="16.5">
      <c r="B13" s="33" t="s">
        <v>34</v>
      </c>
      <c r="C13" s="34" t="s">
        <v>35</v>
      </c>
      <c r="D13" s="60"/>
      <c r="E13" s="20">
        <v>15</v>
      </c>
      <c r="F13" s="35" t="s">
        <v>36</v>
      </c>
      <c r="G13" s="36">
        <v>20</v>
      </c>
      <c r="H13" s="23">
        <f t="shared" ref="H13:H20" si="0">E13*G13</f>
        <v>300</v>
      </c>
    </row>
    <row r="14" spans="2:8" s="1" customFormat="1" ht="16.5">
      <c r="B14" s="33" t="s">
        <v>37</v>
      </c>
      <c r="C14" s="34" t="s">
        <v>38</v>
      </c>
      <c r="D14" s="60"/>
      <c r="E14" s="20">
        <v>100</v>
      </c>
      <c r="F14" s="35" t="s">
        <v>32</v>
      </c>
      <c r="G14" s="36">
        <v>30</v>
      </c>
      <c r="H14" s="23">
        <f t="shared" si="0"/>
        <v>3000</v>
      </c>
    </row>
    <row r="15" spans="2:8" s="1" customFormat="1" ht="16.5">
      <c r="B15" s="54" t="s">
        <v>39</v>
      </c>
      <c r="C15" s="55"/>
      <c r="D15" s="55"/>
      <c r="E15" s="55"/>
      <c r="F15" s="55"/>
      <c r="G15" s="56"/>
      <c r="H15" s="37">
        <f>SUM(H9:H14)</f>
        <v>15400</v>
      </c>
    </row>
    <row r="16" spans="2:8" ht="15">
      <c r="B16" s="47" t="s">
        <v>40</v>
      </c>
      <c r="C16" s="53"/>
      <c r="D16" s="53"/>
      <c r="E16" s="53"/>
      <c r="F16" s="53"/>
      <c r="G16" s="53"/>
      <c r="H16" s="48"/>
    </row>
    <row r="17" spans="2:8" ht="16.5">
      <c r="B17" s="33" t="s">
        <v>25</v>
      </c>
      <c r="C17" s="34" t="s">
        <v>26</v>
      </c>
      <c r="D17" s="59">
        <v>2021</v>
      </c>
      <c r="E17" s="20">
        <v>2000</v>
      </c>
      <c r="F17" s="35" t="s">
        <v>27</v>
      </c>
      <c r="G17" s="36">
        <v>1</v>
      </c>
      <c r="H17" s="23">
        <f t="shared" si="0"/>
        <v>2000</v>
      </c>
    </row>
    <row r="18" spans="2:8" ht="16.5">
      <c r="B18" s="33" t="s">
        <v>28</v>
      </c>
      <c r="C18" s="34" t="s">
        <v>29</v>
      </c>
      <c r="D18" s="60"/>
      <c r="E18" s="20">
        <v>500</v>
      </c>
      <c r="F18" s="35" t="s">
        <v>27</v>
      </c>
      <c r="G18" s="36">
        <v>1</v>
      </c>
      <c r="H18" s="23">
        <f t="shared" si="0"/>
        <v>500</v>
      </c>
    </row>
    <row r="19" spans="2:8" ht="16.5">
      <c r="B19" s="33" t="s">
        <v>30</v>
      </c>
      <c r="C19" s="34" t="s">
        <v>31</v>
      </c>
      <c r="D19" s="60"/>
      <c r="E19" s="20">
        <v>300</v>
      </c>
      <c r="F19" s="35" t="s">
        <v>32</v>
      </c>
      <c r="G19" s="36">
        <v>30</v>
      </c>
      <c r="H19" s="23">
        <f t="shared" si="0"/>
        <v>9000</v>
      </c>
    </row>
    <row r="20" spans="2:8" ht="16.5">
      <c r="B20" s="33" t="s">
        <v>33</v>
      </c>
      <c r="C20" s="34" t="s">
        <v>31</v>
      </c>
      <c r="D20" s="60"/>
      <c r="E20" s="20">
        <v>30</v>
      </c>
      <c r="F20" s="35" t="s">
        <v>32</v>
      </c>
      <c r="G20" s="36">
        <v>20</v>
      </c>
      <c r="H20" s="23">
        <f t="shared" si="0"/>
        <v>600</v>
      </c>
    </row>
    <row r="21" spans="2:8" ht="16.5">
      <c r="B21" s="33" t="s">
        <v>34</v>
      </c>
      <c r="C21" s="34" t="s">
        <v>35</v>
      </c>
      <c r="D21" s="60"/>
      <c r="E21" s="20">
        <v>15</v>
      </c>
      <c r="F21" s="35" t="s">
        <v>36</v>
      </c>
      <c r="G21" s="36">
        <v>20</v>
      </c>
      <c r="H21" s="23">
        <f t="shared" ref="H21:H30" si="1">E21*G21</f>
        <v>300</v>
      </c>
    </row>
    <row r="22" spans="2:8" ht="16.5">
      <c r="B22" s="33" t="s">
        <v>37</v>
      </c>
      <c r="C22" s="34" t="s">
        <v>38</v>
      </c>
      <c r="D22" s="60"/>
      <c r="E22" s="20">
        <v>100</v>
      </c>
      <c r="F22" s="35" t="s">
        <v>32</v>
      </c>
      <c r="G22" s="36">
        <v>30</v>
      </c>
      <c r="H22" s="23">
        <f t="shared" si="1"/>
        <v>3000</v>
      </c>
    </row>
    <row r="23" spans="2:8" ht="16.5">
      <c r="B23" s="54" t="s">
        <v>39</v>
      </c>
      <c r="C23" s="55"/>
      <c r="D23" s="55"/>
      <c r="E23" s="55"/>
      <c r="F23" s="55"/>
      <c r="G23" s="56"/>
      <c r="H23" s="37">
        <f>SUM(H17:H22)</f>
        <v>15400</v>
      </c>
    </row>
    <row r="24" spans="2:8" ht="15">
      <c r="B24" s="47" t="s">
        <v>41</v>
      </c>
      <c r="C24" s="53"/>
      <c r="D24" s="53"/>
      <c r="E24" s="53"/>
      <c r="F24" s="53"/>
      <c r="G24" s="53"/>
      <c r="H24" s="48"/>
    </row>
    <row r="25" spans="2:8" ht="16.5">
      <c r="B25" s="33" t="s">
        <v>25</v>
      </c>
      <c r="C25" s="34" t="s">
        <v>26</v>
      </c>
      <c r="D25" s="59">
        <v>2021</v>
      </c>
      <c r="E25" s="20">
        <v>2000</v>
      </c>
      <c r="F25" s="35" t="s">
        <v>27</v>
      </c>
      <c r="G25" s="36">
        <v>1</v>
      </c>
      <c r="H25" s="23">
        <f t="shared" si="1"/>
        <v>2000</v>
      </c>
    </row>
    <row r="26" spans="2:8" ht="16.5">
      <c r="B26" s="33" t="s">
        <v>28</v>
      </c>
      <c r="C26" s="34" t="s">
        <v>29</v>
      </c>
      <c r="D26" s="60"/>
      <c r="E26" s="20">
        <v>500</v>
      </c>
      <c r="F26" s="35" t="s">
        <v>27</v>
      </c>
      <c r="G26" s="36">
        <v>1</v>
      </c>
      <c r="H26" s="23">
        <f t="shared" si="1"/>
        <v>500</v>
      </c>
    </row>
    <row r="27" spans="2:8" ht="16.5">
      <c r="B27" s="33" t="s">
        <v>30</v>
      </c>
      <c r="C27" s="34" t="s">
        <v>31</v>
      </c>
      <c r="D27" s="60"/>
      <c r="E27" s="20">
        <v>300</v>
      </c>
      <c r="F27" s="35" t="s">
        <v>32</v>
      </c>
      <c r="G27" s="36">
        <v>30</v>
      </c>
      <c r="H27" s="23">
        <f t="shared" si="1"/>
        <v>9000</v>
      </c>
    </row>
    <row r="28" spans="2:8" ht="16.5">
      <c r="B28" s="33" t="s">
        <v>33</v>
      </c>
      <c r="C28" s="34" t="s">
        <v>31</v>
      </c>
      <c r="D28" s="60"/>
      <c r="E28" s="20">
        <v>30</v>
      </c>
      <c r="F28" s="35" t="s">
        <v>32</v>
      </c>
      <c r="G28" s="36">
        <v>20</v>
      </c>
      <c r="H28" s="23">
        <f t="shared" si="1"/>
        <v>600</v>
      </c>
    </row>
    <row r="29" spans="2:8" ht="16.5">
      <c r="B29" s="33" t="s">
        <v>34</v>
      </c>
      <c r="C29" s="34" t="s">
        <v>35</v>
      </c>
      <c r="D29" s="60"/>
      <c r="E29" s="20">
        <v>15</v>
      </c>
      <c r="F29" s="35" t="s">
        <v>36</v>
      </c>
      <c r="G29" s="36">
        <v>20</v>
      </c>
      <c r="H29" s="23">
        <f t="shared" si="1"/>
        <v>300</v>
      </c>
    </row>
    <row r="30" spans="2:8" ht="16.5">
      <c r="B30" s="33" t="s">
        <v>37</v>
      </c>
      <c r="C30" s="34" t="s">
        <v>38</v>
      </c>
      <c r="D30" s="60"/>
      <c r="E30" s="20">
        <v>100</v>
      </c>
      <c r="F30" s="35" t="s">
        <v>32</v>
      </c>
      <c r="G30" s="36">
        <v>30</v>
      </c>
      <c r="H30" s="23">
        <f t="shared" si="1"/>
        <v>3000</v>
      </c>
    </row>
    <row r="31" spans="2:8" ht="16.5">
      <c r="B31" s="54" t="s">
        <v>39</v>
      </c>
      <c r="C31" s="55"/>
      <c r="D31" s="55"/>
      <c r="E31" s="55"/>
      <c r="F31" s="55"/>
      <c r="G31" s="56"/>
      <c r="H31" s="37">
        <f>SUM(H25:H30)</f>
        <v>15400</v>
      </c>
    </row>
    <row r="32" spans="2:8" ht="15">
      <c r="B32" s="47" t="s">
        <v>42</v>
      </c>
      <c r="C32" s="53"/>
      <c r="D32" s="53"/>
      <c r="E32" s="53"/>
      <c r="F32" s="53"/>
      <c r="G32" s="53"/>
      <c r="H32" s="48"/>
    </row>
    <row r="33" spans="2:8" ht="16.5">
      <c r="B33" s="33" t="s">
        <v>43</v>
      </c>
      <c r="C33" s="34" t="s">
        <v>44</v>
      </c>
      <c r="D33" s="19">
        <v>2021</v>
      </c>
      <c r="E33" s="20">
        <v>800</v>
      </c>
      <c r="F33" s="35" t="s">
        <v>32</v>
      </c>
      <c r="G33" s="36">
        <v>3</v>
      </c>
      <c r="H33" s="23">
        <f>E33*G33</f>
        <v>2400</v>
      </c>
    </row>
    <row r="34" spans="2:8" ht="16.5">
      <c r="B34" s="54" t="s">
        <v>39</v>
      </c>
      <c r="C34" s="55"/>
      <c r="D34" s="55"/>
      <c r="E34" s="55"/>
      <c r="F34" s="55"/>
      <c r="G34" s="56"/>
      <c r="H34" s="37">
        <f>SUM(H33)</f>
        <v>2400</v>
      </c>
    </row>
    <row r="35" spans="2:8" ht="16.5">
      <c r="B35" s="54" t="s">
        <v>45</v>
      </c>
      <c r="C35" s="55"/>
      <c r="D35" s="55"/>
      <c r="E35" s="55"/>
      <c r="F35" s="55"/>
      <c r="G35" s="56"/>
      <c r="H35" s="37">
        <f>H34*15</f>
        <v>36000</v>
      </c>
    </row>
    <row r="36" spans="2:8" ht="15">
      <c r="B36" s="47" t="s">
        <v>46</v>
      </c>
      <c r="C36" s="53"/>
      <c r="D36" s="53"/>
      <c r="E36" s="53"/>
      <c r="F36" s="53"/>
      <c r="G36" s="53"/>
      <c r="H36" s="48"/>
    </row>
    <row r="37" spans="2:8" ht="16.5">
      <c r="B37" s="33" t="s">
        <v>43</v>
      </c>
      <c r="C37" s="34" t="s">
        <v>44</v>
      </c>
      <c r="D37" s="19">
        <v>2021</v>
      </c>
      <c r="E37" s="20">
        <v>800</v>
      </c>
      <c r="F37" s="35" t="s">
        <v>32</v>
      </c>
      <c r="G37" s="36">
        <v>2</v>
      </c>
      <c r="H37" s="23">
        <f>E37*G37</f>
        <v>1600</v>
      </c>
    </row>
    <row r="38" spans="2:8" ht="16.5">
      <c r="B38" s="54" t="s">
        <v>39</v>
      </c>
      <c r="C38" s="55"/>
      <c r="D38" s="55"/>
      <c r="E38" s="55"/>
      <c r="F38" s="55"/>
      <c r="G38" s="56"/>
      <c r="H38" s="37">
        <f>SUM(H37:H37)</f>
        <v>1600</v>
      </c>
    </row>
    <row r="39" spans="2:8" ht="16.5">
      <c r="B39" s="54" t="s">
        <v>47</v>
      </c>
      <c r="C39" s="55"/>
      <c r="D39" s="55"/>
      <c r="E39" s="55"/>
      <c r="F39" s="55"/>
      <c r="G39" s="56"/>
      <c r="H39" s="37">
        <f>H38*5</f>
        <v>8000</v>
      </c>
    </row>
    <row r="40" spans="2:8" ht="15">
      <c r="B40" s="47" t="s">
        <v>48</v>
      </c>
      <c r="C40" s="53"/>
      <c r="D40" s="53"/>
      <c r="E40" s="53"/>
      <c r="F40" s="53"/>
      <c r="G40" s="53"/>
      <c r="H40" s="48"/>
    </row>
    <row r="41" spans="2:8" ht="16.5">
      <c r="B41" s="33" t="s">
        <v>49</v>
      </c>
      <c r="C41" s="34" t="s">
        <v>49</v>
      </c>
      <c r="D41" s="61">
        <v>2021</v>
      </c>
      <c r="E41" s="20">
        <v>7</v>
      </c>
      <c r="F41" s="35" t="s">
        <v>36</v>
      </c>
      <c r="G41" s="36">
        <v>20</v>
      </c>
      <c r="H41" s="23">
        <f>E41*G41</f>
        <v>140</v>
      </c>
    </row>
    <row r="42" spans="2:8" ht="16.5">
      <c r="B42" s="33" t="s">
        <v>50</v>
      </c>
      <c r="C42" s="34" t="s">
        <v>50</v>
      </c>
      <c r="D42" s="62"/>
      <c r="E42" s="20">
        <v>10</v>
      </c>
      <c r="F42" s="35" t="s">
        <v>36</v>
      </c>
      <c r="G42" s="36">
        <v>20</v>
      </c>
      <c r="H42" s="23">
        <f>E42*G42</f>
        <v>200</v>
      </c>
    </row>
    <row r="43" spans="2:8" ht="16.5">
      <c r="B43" s="54" t="s">
        <v>39</v>
      </c>
      <c r="C43" s="55"/>
      <c r="D43" s="55"/>
      <c r="E43" s="55"/>
      <c r="F43" s="55"/>
      <c r="G43" s="56"/>
      <c r="H43" s="37">
        <f>SUM(H41:H42)</f>
        <v>340</v>
      </c>
    </row>
    <row r="44" spans="2:8" ht="16.5">
      <c r="B44" s="57" t="s">
        <v>11</v>
      </c>
      <c r="C44" s="58"/>
      <c r="D44" s="58"/>
      <c r="E44" s="58"/>
      <c r="F44" s="58"/>
      <c r="G44" s="58"/>
      <c r="H44" s="26">
        <f>SUM(H15+H23+H31+H35+H43+H39)</f>
        <v>90540</v>
      </c>
    </row>
    <row r="48" spans="2:8">
      <c r="B48" s="27"/>
      <c r="C48" s="28"/>
      <c r="D48" s="28"/>
      <c r="E48" s="29"/>
    </row>
    <row r="49" spans="2:5">
      <c r="B49" s="6"/>
      <c r="C49" s="30"/>
      <c r="D49" s="30"/>
      <c r="E49" s="31"/>
    </row>
    <row r="50" spans="2:5">
      <c r="B50" s="6"/>
      <c r="C50" s="30"/>
      <c r="D50" s="30"/>
      <c r="E50" s="31"/>
    </row>
    <row r="51" spans="2:5">
      <c r="B51" s="6"/>
      <c r="C51" s="30"/>
      <c r="D51" s="30"/>
      <c r="E51" s="31"/>
    </row>
    <row r="52" spans="2:5">
      <c r="B52" s="6"/>
      <c r="C52" s="30"/>
      <c r="D52" s="30"/>
      <c r="E52" s="31"/>
    </row>
    <row r="53" spans="2:5">
      <c r="B53" s="6"/>
      <c r="C53" s="32"/>
      <c r="D53" s="32"/>
      <c r="E53" s="31"/>
    </row>
  </sheetData>
  <mergeCells count="20">
    <mergeCell ref="B44:G44"/>
    <mergeCell ref="D9:D14"/>
    <mergeCell ref="D17:D22"/>
    <mergeCell ref="D25:D30"/>
    <mergeCell ref="D41:D42"/>
    <mergeCell ref="B36:H36"/>
    <mergeCell ref="B38:G38"/>
    <mergeCell ref="B39:G39"/>
    <mergeCell ref="B40:H40"/>
    <mergeCell ref="B43:G43"/>
    <mergeCell ref="B24:H24"/>
    <mergeCell ref="B31:G31"/>
    <mergeCell ref="B32:H32"/>
    <mergeCell ref="B34:G34"/>
    <mergeCell ref="B35:G35"/>
    <mergeCell ref="B1:C1"/>
    <mergeCell ref="B8:H8"/>
    <mergeCell ref="B15:G15"/>
    <mergeCell ref="B16:H16"/>
    <mergeCell ref="B23:G23"/>
  </mergeCells>
  <phoneticPr fontId="15" type="noConversion"/>
  <hyperlinks>
    <hyperlink ref="C4" r:id="rId1" tooltip="mailto:kong.wei@ubs-cn.com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zoomScale="80" zoomScaleNormal="80" workbookViewId="0">
      <selection activeCell="E20" sqref="E20"/>
    </sheetView>
  </sheetViews>
  <sheetFormatPr defaultColWidth="8.875" defaultRowHeight="14.25"/>
  <cols>
    <col min="2" max="2" width="28.875" customWidth="1"/>
    <col min="3" max="3" width="42.25" customWidth="1"/>
    <col min="4" max="4" width="19.375" customWidth="1"/>
    <col min="5" max="5" width="10.375" customWidth="1"/>
    <col min="6" max="6" width="5.375" customWidth="1"/>
    <col min="7" max="7" width="9.375" customWidth="1"/>
    <col min="8" max="8" width="12.375" customWidth="1"/>
  </cols>
  <sheetData>
    <row r="1" spans="2:8" ht="40.5">
      <c r="B1" s="46" t="s">
        <v>0</v>
      </c>
      <c r="C1" s="46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>
      <c r="B3" s="5" t="s">
        <v>3</v>
      </c>
      <c r="C3" s="6" t="s">
        <v>4</v>
      </c>
      <c r="D3" s="9"/>
      <c r="E3" s="8"/>
      <c r="F3" s="8"/>
      <c r="G3" s="8"/>
      <c r="H3" s="8"/>
    </row>
    <row r="4" spans="2:8" ht="16.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ht="16.5">
      <c r="B5" s="10" t="s">
        <v>7</v>
      </c>
      <c r="C5" s="12"/>
      <c r="D5" s="10"/>
      <c r="E5" s="10"/>
      <c r="F5" s="10"/>
      <c r="G5" s="10"/>
      <c r="H5" s="10"/>
    </row>
    <row r="6" spans="2:8" ht="16.5">
      <c r="B6" s="13"/>
      <c r="C6" s="13"/>
      <c r="D6" s="13"/>
      <c r="E6" s="13"/>
      <c r="F6" s="13"/>
      <c r="G6" s="13"/>
      <c r="H6" s="13"/>
    </row>
    <row r="7" spans="2:8" ht="30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ht="15">
      <c r="B8" s="47" t="s">
        <v>46</v>
      </c>
      <c r="C8" s="53"/>
      <c r="D8" s="53"/>
      <c r="E8" s="53"/>
      <c r="F8" s="53"/>
      <c r="G8" s="53"/>
      <c r="H8" s="48"/>
    </row>
    <row r="9" spans="2:8" ht="15.95" customHeight="1">
      <c r="B9" s="33" t="s">
        <v>51</v>
      </c>
      <c r="C9" s="34" t="s">
        <v>52</v>
      </c>
      <c r="D9" s="24">
        <v>2021</v>
      </c>
      <c r="E9" s="20">
        <v>1000</v>
      </c>
      <c r="F9" s="35" t="s">
        <v>53</v>
      </c>
      <c r="G9" s="36">
        <v>5</v>
      </c>
      <c r="H9" s="23">
        <f>E9*G9</f>
        <v>5000</v>
      </c>
    </row>
    <row r="10" spans="2:8" ht="16.5">
      <c r="B10" s="54" t="s">
        <v>39</v>
      </c>
      <c r="C10" s="55"/>
      <c r="D10" s="55"/>
      <c r="E10" s="55"/>
      <c r="F10" s="55"/>
      <c r="G10" s="56"/>
      <c r="H10" s="37">
        <f>SUM(H9:H9)</f>
        <v>5000</v>
      </c>
    </row>
    <row r="11" spans="2:8" ht="16.5">
      <c r="B11" s="54" t="s">
        <v>47</v>
      </c>
      <c r="C11" s="55"/>
      <c r="D11" s="55"/>
      <c r="E11" s="55"/>
      <c r="F11" s="55"/>
      <c r="G11" s="56"/>
      <c r="H11" s="37">
        <f>H10*5</f>
        <v>25000</v>
      </c>
    </row>
    <row r="12" spans="2:8" ht="15">
      <c r="B12" s="47" t="s">
        <v>42</v>
      </c>
      <c r="C12" s="53"/>
      <c r="D12" s="53"/>
      <c r="E12" s="53"/>
      <c r="F12" s="53"/>
      <c r="G12" s="53"/>
      <c r="H12" s="48"/>
    </row>
    <row r="13" spans="2:8" ht="16.5">
      <c r="B13" s="33" t="s">
        <v>51</v>
      </c>
      <c r="C13" s="34" t="s">
        <v>52</v>
      </c>
      <c r="D13" s="19">
        <v>2021</v>
      </c>
      <c r="E13" s="20">
        <v>1000</v>
      </c>
      <c r="F13" s="35" t="s">
        <v>53</v>
      </c>
      <c r="G13" s="36">
        <v>3</v>
      </c>
      <c r="H13" s="23">
        <f>E13*G13</f>
        <v>3000</v>
      </c>
    </row>
    <row r="14" spans="2:8" ht="16.5">
      <c r="B14" s="54" t="s">
        <v>39</v>
      </c>
      <c r="C14" s="55"/>
      <c r="D14" s="55"/>
      <c r="E14" s="55"/>
      <c r="F14" s="55"/>
      <c r="G14" s="56"/>
      <c r="H14" s="37">
        <f>SUM(H13)</f>
        <v>3000</v>
      </c>
    </row>
    <row r="15" spans="2:8" ht="16.5">
      <c r="B15" s="54" t="s">
        <v>45</v>
      </c>
      <c r="C15" s="55"/>
      <c r="D15" s="55"/>
      <c r="E15" s="55"/>
      <c r="F15" s="55"/>
      <c r="G15" s="56"/>
      <c r="H15" s="37">
        <f>H14*15</f>
        <v>45000</v>
      </c>
    </row>
    <row r="16" spans="2:8" ht="15">
      <c r="B16" s="47" t="s">
        <v>54</v>
      </c>
      <c r="C16" s="53"/>
      <c r="D16" s="53"/>
      <c r="E16" s="53"/>
      <c r="F16" s="53"/>
      <c r="G16" s="53"/>
      <c r="H16" s="48"/>
    </row>
    <row r="17" spans="2:8" ht="16.5">
      <c r="B17" s="33" t="s">
        <v>55</v>
      </c>
      <c r="C17" s="34" t="s">
        <v>56</v>
      </c>
      <c r="D17" s="19">
        <v>2021</v>
      </c>
      <c r="E17" s="20">
        <v>1000</v>
      </c>
      <c r="F17" s="35" t="s">
        <v>57</v>
      </c>
      <c r="G17" s="36">
        <v>10</v>
      </c>
      <c r="H17" s="23">
        <f>E17*G17</f>
        <v>10000</v>
      </c>
    </row>
    <row r="18" spans="2:8" ht="16.5">
      <c r="B18" s="54" t="s">
        <v>39</v>
      </c>
      <c r="C18" s="55"/>
      <c r="D18" s="55"/>
      <c r="E18" s="55"/>
      <c r="F18" s="55"/>
      <c r="G18" s="56"/>
      <c r="H18" s="37">
        <f>SUM(H17:H17)</f>
        <v>10000</v>
      </c>
    </row>
    <row r="19" spans="2:8" ht="15">
      <c r="B19" s="47" t="s">
        <v>58</v>
      </c>
      <c r="C19" s="53"/>
      <c r="D19" s="53"/>
      <c r="E19" s="53"/>
      <c r="F19" s="53"/>
      <c r="G19" s="53"/>
      <c r="H19" s="48"/>
    </row>
    <row r="20" spans="2:8" ht="16.5">
      <c r="B20" s="34" t="s">
        <v>59</v>
      </c>
      <c r="C20" s="34" t="s">
        <v>59</v>
      </c>
      <c r="D20" s="19" t="s">
        <v>60</v>
      </c>
      <c r="E20" s="20">
        <v>28841.8</v>
      </c>
      <c r="F20" s="35" t="s">
        <v>61</v>
      </c>
      <c r="G20" s="36">
        <v>1</v>
      </c>
      <c r="H20" s="23">
        <f>E20*G20</f>
        <v>28841.8</v>
      </c>
    </row>
    <row r="21" spans="2:8" ht="16.5">
      <c r="B21" s="54" t="s">
        <v>39</v>
      </c>
      <c r="C21" s="55"/>
      <c r="D21" s="55"/>
      <c r="E21" s="55"/>
      <c r="F21" s="55"/>
      <c r="G21" s="56"/>
      <c r="H21" s="37">
        <f>SUM(H20:H20)</f>
        <v>28841.8</v>
      </c>
    </row>
    <row r="22" spans="2:8" ht="16.5">
      <c r="B22" s="57" t="s">
        <v>11</v>
      </c>
      <c r="C22" s="58"/>
      <c r="D22" s="58"/>
      <c r="E22" s="58"/>
      <c r="F22" s="58"/>
      <c r="G22" s="58"/>
      <c r="H22" s="26">
        <f>SUM(H11+H18+H21+H15)</f>
        <v>108841.8</v>
      </c>
    </row>
  </sheetData>
  <mergeCells count="12">
    <mergeCell ref="B21:G21"/>
    <mergeCell ref="B22:G22"/>
    <mergeCell ref="B14:G14"/>
    <mergeCell ref="B15:G15"/>
    <mergeCell ref="B16:H16"/>
    <mergeCell ref="B18:G18"/>
    <mergeCell ref="B19:H19"/>
    <mergeCell ref="B1:C1"/>
    <mergeCell ref="B8:H8"/>
    <mergeCell ref="B10:G10"/>
    <mergeCell ref="B11:G11"/>
    <mergeCell ref="B12:H12"/>
  </mergeCells>
  <phoneticPr fontId="15" type="noConversion"/>
  <hyperlinks>
    <hyperlink ref="C4" r:id="rId1" tooltip="mailto:kong.wei@ubs-cn.com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D13" sqref="D13"/>
    </sheetView>
  </sheetViews>
  <sheetFormatPr defaultColWidth="8.875" defaultRowHeight="17.25"/>
  <cols>
    <col min="1" max="1" width="5.125" customWidth="1"/>
    <col min="2" max="2" width="26.125" style="2" customWidth="1"/>
    <col min="3" max="3" width="31" style="3" customWidth="1"/>
    <col min="4" max="4" width="18.3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>
      <c r="B1" s="46" t="s">
        <v>0</v>
      </c>
      <c r="C1" s="46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>
      <c r="B6" s="13"/>
      <c r="C6" s="13"/>
      <c r="D6" s="13"/>
      <c r="E6" s="13"/>
      <c r="F6" s="13"/>
      <c r="G6" s="13"/>
      <c r="H6" s="13"/>
    </row>
    <row r="7" spans="2:8" s="1" customFormat="1" ht="39" customHeight="1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ht="33.75" customHeight="1">
      <c r="B8" s="63" t="s">
        <v>62</v>
      </c>
      <c r="C8" s="64"/>
      <c r="D8" s="64"/>
      <c r="E8" s="64"/>
      <c r="F8" s="64"/>
      <c r="G8" s="64"/>
      <c r="H8" s="50"/>
    </row>
    <row r="9" spans="2:8" ht="14.25">
      <c r="B9" s="18" t="s">
        <v>63</v>
      </c>
      <c r="C9" s="65" t="s">
        <v>64</v>
      </c>
      <c r="D9" s="61">
        <v>2021</v>
      </c>
      <c r="E9" s="20">
        <v>550</v>
      </c>
      <c r="F9" s="21" t="s">
        <v>65</v>
      </c>
      <c r="G9" s="22">
        <v>30</v>
      </c>
      <c r="H9" s="23">
        <f>E9*G9</f>
        <v>16500</v>
      </c>
    </row>
    <row r="10" spans="2:8" ht="14.25">
      <c r="B10" s="18" t="s">
        <v>66</v>
      </c>
      <c r="C10" s="66"/>
      <c r="D10" s="62"/>
      <c r="E10" s="20">
        <v>530</v>
      </c>
      <c r="F10" s="21" t="s">
        <v>65</v>
      </c>
      <c r="G10" s="22">
        <v>27</v>
      </c>
      <c r="H10" s="23">
        <f>E10*G10</f>
        <v>14310</v>
      </c>
    </row>
    <row r="11" spans="2:8" ht="16.5">
      <c r="B11" s="57" t="s">
        <v>11</v>
      </c>
      <c r="C11" s="58"/>
      <c r="D11" s="58"/>
      <c r="E11" s="58"/>
      <c r="F11" s="58"/>
      <c r="G11" s="58"/>
      <c r="H11" s="26">
        <f>SUM(H9:H10)</f>
        <v>30810</v>
      </c>
    </row>
    <row r="15" spans="2:8">
      <c r="B15" s="27"/>
      <c r="C15" s="28"/>
      <c r="D15" s="28"/>
      <c r="E15" s="29"/>
    </row>
    <row r="16" spans="2:8">
      <c r="B16" s="6"/>
      <c r="C16" s="30"/>
      <c r="D16" s="30"/>
      <c r="E16" s="31"/>
    </row>
    <row r="17" spans="2:5">
      <c r="B17" s="6"/>
      <c r="C17" s="30"/>
      <c r="D17" s="30"/>
      <c r="E17" s="31"/>
    </row>
    <row r="18" spans="2:5">
      <c r="B18" s="6"/>
      <c r="C18" s="30"/>
      <c r="D18" s="30"/>
      <c r="E18" s="31"/>
    </row>
    <row r="19" spans="2:5">
      <c r="B19" s="6"/>
      <c r="C19" s="30"/>
      <c r="D19" s="30"/>
      <c r="E19" s="31"/>
    </row>
    <row r="20" spans="2:5">
      <c r="B20" s="6"/>
      <c r="C20" s="32"/>
      <c r="D20" s="32"/>
      <c r="E20" s="31"/>
    </row>
  </sheetData>
  <mergeCells count="5">
    <mergeCell ref="B1:C1"/>
    <mergeCell ref="B8:H8"/>
    <mergeCell ref="B11:G11"/>
    <mergeCell ref="C9:C10"/>
    <mergeCell ref="D9:D10"/>
  </mergeCells>
  <phoneticPr fontId="15" type="noConversion"/>
  <hyperlinks>
    <hyperlink ref="C4" r:id="rId1" tooltip="mailto:kong.wei@ubs-cn.com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2024-06-24T03:39:41Z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396F67A4AF4E4D3780EE167B757B582A_13</vt:lpwstr>
  </property>
</Properties>
</file>