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客户\阿斯利康\呼吸\【客户在用三期的po】7. 2023AZ呼吸领域幻灯制作项目二期\"/>
    </mc:Choice>
  </mc:AlternateContent>
  <xr:revisionPtr revIDLastSave="0" documentId="13_ncr:1_{830B9354-7ECF-4F6B-8738-C9D22F1051E4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Summary" sheetId="9" r:id="rId1"/>
    <sheet name="Medical" sheetId="12" r:id="rId2"/>
    <sheet name="Creative" sheetId="13" r:id="rId3"/>
    <sheet name="Staffing Fee" sheetId="7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2" l="1"/>
  <c r="H44" i="12"/>
  <c r="H43" i="12"/>
  <c r="H42" i="12"/>
  <c r="H41" i="12"/>
  <c r="H38" i="12"/>
  <c r="H37" i="12"/>
  <c r="H36" i="12"/>
  <c r="H35" i="12"/>
  <c r="H34" i="12"/>
  <c r="H33" i="12"/>
  <c r="H46" i="12" l="1"/>
  <c r="H39" i="12"/>
  <c r="H30" i="12"/>
  <c r="H29" i="12"/>
  <c r="H28" i="12"/>
  <c r="H20" i="12"/>
  <c r="H22" i="12"/>
  <c r="H21" i="12"/>
  <c r="H14" i="12"/>
  <c r="H13" i="12"/>
  <c r="H12" i="12"/>
  <c r="H10" i="7" l="1"/>
  <c r="H9" i="7"/>
  <c r="H9" i="13"/>
  <c r="H10" i="13" s="1"/>
  <c r="H11" i="13" s="1"/>
  <c r="H27" i="12"/>
  <c r="H26" i="12"/>
  <c r="H25" i="12"/>
  <c r="H19" i="12"/>
  <c r="H18" i="12"/>
  <c r="H17" i="12"/>
  <c r="H11" i="12"/>
  <c r="H10" i="12"/>
  <c r="H9" i="12"/>
  <c r="H11" i="7" l="1"/>
  <c r="C13" i="9" s="1"/>
  <c r="H31" i="12"/>
  <c r="H23" i="12"/>
  <c r="H15" i="12"/>
  <c r="H47" i="12" s="1"/>
  <c r="C11" i="9"/>
  <c r="C9" i="9" l="1"/>
  <c r="C15" i="9" s="1"/>
  <c r="C20" i="9" s="1"/>
  <c r="C16" i="9" l="1"/>
  <c r="C17" i="9" s="1"/>
</calcChain>
</file>

<file path=xl/sharedStrings.xml><?xml version="1.0" encoding="utf-8"?>
<sst xmlns="http://schemas.openxmlformats.org/spreadsheetml/2006/main" count="177" uniqueCount="51">
  <si>
    <t>Quotation</t>
  </si>
  <si>
    <t>Client:</t>
  </si>
  <si>
    <t>AstraZeneca</t>
  </si>
  <si>
    <t xml:space="preserve">Project Name: </t>
  </si>
  <si>
    <t>2023AZ呼吸领域幻灯制作项目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</si>
  <si>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</si>
  <si>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</si>
  <si>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</si>
  <si>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</si>
  <si>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</si>
  <si>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</si>
  <si>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</si>
  <si>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</si>
  <si>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</si>
  <si>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</si>
  <si>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</si>
  <si>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</si>
  <si>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</si>
  <si>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</si>
  <si>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</si>
  <si>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</si>
  <si>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</si>
  <si>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</si>
  <si>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</si>
  <si>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</si>
  <si>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</si>
  <si>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</si>
  <si>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</si>
  <si>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</si>
  <si>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PPT美化(高级美化)(new work)</t>
  </si>
  <si>
    <t>使用PPT重绘图表、字体设定、动作设定等</t>
  </si>
  <si>
    <t>Total：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</si>
  <si>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</si>
  <si>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</si>
  <si>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</si>
  <si>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</si>
  <si>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</si>
  <si>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r>
      <t>j</t>
    </r>
    <r>
      <rPr>
        <u/>
        <sz val="11"/>
        <color rgb="FF0000FF"/>
        <rFont val="宋体"/>
        <family val="3"/>
        <charset val="134"/>
        <scheme val="minor"/>
      </rPr>
      <t>oyce.gao@ubs-cn.com</t>
    </r>
    <phoneticPr fontId="15" type="noConversion"/>
  </si>
  <si>
    <t>1，管理目标：预防急性加重和死亡：
管理慢阻肺病的心肺风险
32P</t>
    <phoneticPr fontId="15" type="noConversion"/>
  </si>
  <si>
    <t>中文原文下载</t>
  </si>
  <si>
    <t>篇</t>
  </si>
  <si>
    <t>英文原文下载</t>
  </si>
  <si>
    <t>文献标注(new work)</t>
  </si>
  <si>
    <t>根据所提供素材整理、高亮</t>
  </si>
  <si>
    <t>3,早期慢阻肺：慢阻肺病的关口前移*39P</t>
    <phoneticPr fontId="15" type="noConversion"/>
  </si>
  <si>
    <t>1，2024 BEP美化*1套*60P</t>
    <phoneticPr fontId="15" type="noConversion"/>
  </si>
  <si>
    <t>使用PPT重绘图表、字体设定、动作设定等</t>
    <phoneticPr fontId="15" type="noConversion"/>
  </si>
  <si>
    <t>joyce.gao@ubs-cn.com</t>
  </si>
  <si>
    <r>
      <t>2，探索慢阻肺病的药物治疗</t>
    </r>
    <r>
      <rPr>
        <b/>
        <sz val="11"/>
        <rFont val="微软雅黑"/>
        <family val="2"/>
        <charset val="134"/>
      </rPr>
      <t>,</t>
    </r>
    <r>
      <rPr>
        <b/>
        <sz val="11"/>
        <rFont val="微软雅黑"/>
        <family val="2"/>
        <charset val="134"/>
      </rPr>
      <t>优化患者获益*</t>
    </r>
    <r>
      <rPr>
        <b/>
        <sz val="11"/>
        <rFont val="微软雅黑"/>
        <family val="2"/>
        <charset val="134"/>
      </rPr>
      <t>41</t>
    </r>
    <r>
      <rPr>
        <b/>
        <sz val="11"/>
        <rFont val="微软雅黑"/>
        <family val="2"/>
        <charset val="134"/>
      </rPr>
      <t>P</t>
    </r>
    <phoneticPr fontId="15" type="noConversion"/>
  </si>
  <si>
    <r>
      <t>4,从治疗探索看</t>
    </r>
    <r>
      <rPr>
        <b/>
        <sz val="11"/>
        <rFont val="微软雅黑"/>
        <family val="2"/>
        <charset val="134"/>
      </rPr>
      <t>COPD</t>
    </r>
    <r>
      <rPr>
        <b/>
        <sz val="11"/>
        <rFont val="微软雅黑"/>
        <family val="2"/>
        <charset val="134"/>
      </rPr>
      <t>早期干预</t>
    </r>
    <r>
      <rPr>
        <b/>
        <sz val="11"/>
        <rFont val="微软雅黑"/>
        <family val="2"/>
        <charset val="134"/>
      </rPr>
      <t>38p</t>
    </r>
    <phoneticPr fontId="15" type="noConversion"/>
  </si>
  <si>
    <t>5,中国呼吸慢病防治，面临的挑战和解决之道27p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</si>
</sst>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20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</cellStyleXfs>
  <cellXfs count="73">
    <xf numFmtId="0" fontId="0" fillId="0" borderId="0" xfId="0">
      <alignment vertical="center"/>
    </xf>
    <xf numFmtId="0" fontId="14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6" fontId="4" fillId="0" borderId="0" xfId="4" applyNumberFormat="1" applyFont="1" applyAlignment="1">
      <alignment horizontal="left"/>
    </xf>
    <xf numFmtId="0" fontId="4" fillId="0" borderId="0" xfId="7" applyFont="1" applyAlignment="1">
      <alignment vertical="center" wrapText="1"/>
    </xf>
    <xf numFmtId="176" fontId="4" fillId="0" borderId="0" xfId="4" applyNumberFormat="1" applyFont="1" applyAlignment="1">
      <alignment horizontal="center"/>
    </xf>
    <xf numFmtId="176" fontId="4" fillId="0" borderId="0" xfId="4" applyNumberFormat="1" applyFont="1" applyAlignment="1">
      <alignment horizontal="left" wrapText="1"/>
    </xf>
    <xf numFmtId="0" fontId="4" fillId="0" borderId="0" xfId="7" applyFont="1" applyAlignment="1">
      <alignment wrapText="1"/>
    </xf>
    <xf numFmtId="0" fontId="3" fillId="0" borderId="0" xfId="7" applyFont="1" applyAlignment="1">
      <alignment vertical="center"/>
    </xf>
    <xf numFmtId="176" fontId="5" fillId="0" borderId="0" xfId="3" applyNumberFormat="1" applyFill="1" applyBorder="1" applyAlignment="1" applyProtection="1">
      <alignment horizontal="left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40" fontId="8" fillId="0" borderId="9" xfId="6" applyNumberFormat="1" applyFont="1" applyBorder="1" applyAlignment="1">
      <alignment horizontal="center" vertical="center"/>
    </xf>
    <xf numFmtId="9" fontId="7" fillId="0" borderId="9" xfId="6" applyNumberFormat="1" applyFont="1" applyBorder="1" applyAlignment="1">
      <alignment horizontal="center" vertical="center"/>
    </xf>
    <xf numFmtId="177" fontId="7" fillId="0" borderId="9" xfId="6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176" fontId="3" fillId="4" borderId="13" xfId="7" applyNumberFormat="1" applyFont="1" applyFill="1" applyBorder="1" applyAlignment="1">
      <alignment horizontal="right" vertical="center"/>
    </xf>
    <xf numFmtId="176" fontId="3" fillId="4" borderId="14" xfId="7" applyNumberFormat="1" applyFont="1" applyFill="1" applyBorder="1" applyAlignment="1">
      <alignment horizontal="right" vertical="center"/>
    </xf>
    <xf numFmtId="178" fontId="3" fillId="4" borderId="15" xfId="7" applyNumberFormat="1" applyFont="1" applyFill="1" applyBorder="1" applyAlignment="1">
      <alignment horizontal="right" vertical="center"/>
    </xf>
    <xf numFmtId="176" fontId="3" fillId="0" borderId="0" xfId="4" applyNumberFormat="1" applyFont="1" applyAlignment="1"/>
    <xf numFmtId="176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7" fillId="0" borderId="9" xfId="7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right" vertical="center" wrapText="1"/>
    </xf>
    <xf numFmtId="178" fontId="3" fillId="6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7" borderId="0" xfId="0" applyFont="1" applyFill="1" applyAlignment="1">
      <alignment horizontal="right" vertical="center"/>
    </xf>
    <xf numFmtId="10" fontId="0" fillId="7" borderId="0" xfId="2" applyNumberFormat="1" applyFont="1" applyFill="1" applyAlignment="1">
      <alignment vertical="center"/>
    </xf>
    <xf numFmtId="176" fontId="13" fillId="0" borderId="0" xfId="4" applyNumberFormat="1" applyFont="1" applyAlignment="1">
      <alignment horizontal="left"/>
    </xf>
    <xf numFmtId="0" fontId="18" fillId="0" borderId="7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40" fontId="19" fillId="0" borderId="9" xfId="6" applyNumberFormat="1" applyFont="1" applyBorder="1" applyAlignment="1">
      <alignment horizontal="center" vertical="center"/>
    </xf>
    <xf numFmtId="0" fontId="17" fillId="0" borderId="9" xfId="7" applyFont="1" applyBorder="1" applyAlignment="1">
      <alignment horizontal="center" vertical="center"/>
    </xf>
    <xf numFmtId="0" fontId="17" fillId="0" borderId="9" xfId="6" applyFont="1" applyBorder="1" applyAlignment="1">
      <alignment horizontal="center" vertical="center"/>
    </xf>
    <xf numFmtId="37" fontId="19" fillId="0" borderId="10" xfId="1" applyNumberFormat="1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6" fillId="2" borderId="4" xfId="7" applyFont="1" applyFill="1" applyBorder="1" applyAlignment="1">
      <alignment horizontal="left" vertical="center"/>
    </xf>
    <xf numFmtId="0" fontId="6" fillId="2" borderId="6" xfId="7" applyFont="1" applyFill="1" applyBorder="1" applyAlignment="1">
      <alignment horizontal="left" vertical="center"/>
    </xf>
    <xf numFmtId="0" fontId="16" fillId="2" borderId="4" xfId="7" applyFont="1" applyFill="1" applyBorder="1" applyAlignment="1">
      <alignment horizontal="left" vertical="center"/>
    </xf>
    <xf numFmtId="0" fontId="6" fillId="2" borderId="5" xfId="7" applyFont="1" applyFill="1" applyBorder="1" applyAlignment="1">
      <alignment horizontal="left" vertical="center"/>
    </xf>
    <xf numFmtId="0" fontId="3" fillId="0" borderId="4" xfId="4" applyFont="1" applyBorder="1" applyAlignment="1">
      <alignment horizontal="right" vertical="center" wrapText="1"/>
    </xf>
    <xf numFmtId="0" fontId="3" fillId="0" borderId="5" xfId="4" applyFont="1" applyBorder="1" applyAlignment="1">
      <alignment horizontal="right" vertical="center" wrapText="1"/>
    </xf>
    <xf numFmtId="0" fontId="3" fillId="0" borderId="16" xfId="4" applyFont="1" applyBorder="1" applyAlignment="1">
      <alignment horizontal="right" vertical="center" wrapText="1"/>
    </xf>
    <xf numFmtId="176" fontId="3" fillId="4" borderId="13" xfId="7" applyNumberFormat="1" applyFont="1" applyFill="1" applyBorder="1" applyAlignment="1">
      <alignment horizontal="right" vertical="center"/>
    </xf>
    <xf numFmtId="176" fontId="3" fillId="4" borderId="14" xfId="7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6" fillId="2" borderId="4" xfId="7" applyFont="1" applyFill="1" applyBorder="1" applyAlignment="1">
      <alignment horizontal="left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" xfId="7" applyFont="1" applyFill="1" applyBorder="1" applyAlignment="1">
      <alignment horizontal="left" vertical="center"/>
    </xf>
    <xf numFmtId="0" fontId="3" fillId="2" borderId="6" xfId="7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8">
    <cellStyle name="百分比" xfId="2" builtinId="5"/>
    <cellStyle name="常规" xfId="0" builtinId="0"/>
    <cellStyle name="常规 2" xfId="4" xr:uid="{00000000-0005-0000-0000-000031000000}"/>
    <cellStyle name="常规_flash" xfId="5" xr:uid="{00000000-0005-0000-0000-000032000000}"/>
    <cellStyle name="常规_quotation GW" xfId="6" xr:uid="{00000000-0005-0000-0000-000033000000}"/>
    <cellStyle name="常规_长城会短信相关活动报价1016" xfId="7" xr:uid="{00000000-0005-0000-0000-000034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7"/>
  <sheetViews>
    <sheetView workbookViewId="0">
      <selection activeCell="C4" sqref="C4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 x14ac:dyDescent="0.15">
      <c r="B1" s="55" t="s">
        <v>0</v>
      </c>
      <c r="C1" s="55"/>
    </row>
    <row r="2" spans="2:3" ht="16.5" x14ac:dyDescent="0.35">
      <c r="B2" s="5" t="s">
        <v>1</v>
      </c>
      <c r="C2" s="6" t="s">
        <v>2</v>
      </c>
    </row>
    <row r="3" spans="2:3" ht="15.95" customHeight="1" x14ac:dyDescent="0.35">
      <c r="B3" s="5" t="s">
        <v>3</v>
      </c>
      <c r="C3" s="9" t="s">
        <v>4</v>
      </c>
    </row>
    <row r="4" spans="2:3" s="1" customFormat="1" ht="16.5" customHeight="1" x14ac:dyDescent="0.15">
      <c r="B4" s="11" t="s">
        <v>5</v>
      </c>
      <c r="C4" s="12" t="s">
        <v>47</v>
      </c>
    </row>
    <row r="5" spans="2:3" s="1" customFormat="1" ht="16.5" customHeight="1" x14ac:dyDescent="0.15">
      <c r="B5" s="11" t="s">
        <v>6</v>
      </c>
      <c r="C5" s="13"/>
    </row>
    <row r="6" spans="2:3" s="1" customFormat="1" ht="16.5" customHeight="1" x14ac:dyDescent="0.15">
      <c r="B6" s="14"/>
      <c r="C6" s="14"/>
    </row>
    <row r="7" spans="2:3" s="1" customFormat="1" ht="30.75" customHeight="1" x14ac:dyDescent="0.15">
      <c r="B7" s="15" t="s">
        <v>7</v>
      </c>
      <c r="C7" s="18" t="s">
        <v>8</v>
      </c>
    </row>
    <row r="8" spans="2:3" s="1" customFormat="1" ht="15" x14ac:dyDescent="0.15">
      <c r="B8" s="56" t="s">
        <v>9</v>
      </c>
      <c r="C8" s="57"/>
    </row>
    <row r="9" spans="2:3" s="1" customFormat="1" ht="16.5" x14ac:dyDescent="0.15">
      <c r="B9" s="39" t="s">
        <v>10</v>
      </c>
      <c r="C9" s="40">
        <f>Medical!H47</f>
        <v>84644</v>
      </c>
    </row>
    <row r="10" spans="2:3" s="1" customFormat="1" ht="15" x14ac:dyDescent="0.15">
      <c r="B10" s="56" t="s">
        <v>11</v>
      </c>
      <c r="C10" s="57"/>
    </row>
    <row r="11" spans="2:3" s="1" customFormat="1" ht="16.5" x14ac:dyDescent="0.15">
      <c r="B11" s="39" t="s">
        <v>10</v>
      </c>
      <c r="C11" s="37">
        <f>Creative!H11</f>
        <v>600</v>
      </c>
    </row>
    <row r="12" spans="2:3" s="1" customFormat="1" ht="15" x14ac:dyDescent="0.15">
      <c r="B12" s="56" t="s">
        <v>12</v>
      </c>
      <c r="C12" s="57"/>
    </row>
    <row r="13" spans="2:3" ht="16.5" x14ac:dyDescent="0.15">
      <c r="B13" s="39" t="s">
        <v>10</v>
      </c>
      <c r="C13" s="37">
        <f>'Staffing Fee'!H11</f>
        <v>7750</v>
      </c>
    </row>
    <row r="14" spans="2:3" ht="9" customHeight="1" x14ac:dyDescent="0.15">
      <c r="B14" s="41"/>
      <c r="C14" s="42"/>
    </row>
    <row r="15" spans="2:3" ht="16.5" x14ac:dyDescent="0.15">
      <c r="B15" s="43" t="s">
        <v>10</v>
      </c>
      <c r="C15" s="44">
        <f>C13+C11+C9</f>
        <v>92994</v>
      </c>
    </row>
    <row r="16" spans="2:3" ht="16.5" x14ac:dyDescent="0.15">
      <c r="B16" s="43" t="s">
        <v>13</v>
      </c>
      <c r="C16" s="44">
        <f>C15*0.06</f>
        <v>5579.6399999999994</v>
      </c>
    </row>
    <row r="17" spans="2:3" ht="16.5" x14ac:dyDescent="0.15">
      <c r="B17" s="26" t="s">
        <v>14</v>
      </c>
      <c r="C17" s="28">
        <f>C15+C16</f>
        <v>98573.64</v>
      </c>
    </row>
    <row r="18" spans="2:3" x14ac:dyDescent="0.15">
      <c r="B18" s="45" t="s">
        <v>15</v>
      </c>
    </row>
    <row r="20" spans="2:3" x14ac:dyDescent="0.15">
      <c r="B20" s="46" t="s">
        <v>16</v>
      </c>
      <c r="C20" s="47">
        <f>C13/C15</f>
        <v>8.333871002430264E-2</v>
      </c>
    </row>
    <row r="22" spans="2:3" ht="16.5" x14ac:dyDescent="0.35">
      <c r="B22" s="29"/>
    </row>
    <row r="23" spans="2:3" x14ac:dyDescent="0.2">
      <c r="B23" s="48"/>
    </row>
    <row r="24" spans="2:3" x14ac:dyDescent="0.2">
      <c r="B24" s="48"/>
    </row>
    <row r="25" spans="2:3" x14ac:dyDescent="0.2">
      <c r="B25" s="48"/>
    </row>
    <row r="26" spans="2:3" x14ac:dyDescent="0.2">
      <c r="B26" s="48"/>
    </row>
    <row r="27" spans="2:3" x14ac:dyDescent="0.2">
      <c r="B27" s="48"/>
    </row>
  </sheetData>
  <mergeCells count="4">
    <mergeCell ref="B1:C1"/>
    <mergeCell ref="B8:C8"/>
    <mergeCell ref="B10:C10"/>
    <mergeCell ref="B12:C12"/>
  </mergeCells>
  <phoneticPr fontId="15" type="noConversion"/>
  <hyperlinks>
    <hyperlink ref="C4" r:id="rId1" xr:uid="{00000000-0004-0000-0000-000000000000}"/>
  </hyperlinks>
  <pageMargins left="0.75" right="0.75" top="1" bottom="1" header="0.3" footer="0.3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7"/>
  <sheetViews>
    <sheetView tabSelected="1" topLeftCell="A12" zoomScale="85" zoomScaleNormal="85" workbookViewId="0">
      <selection activeCell="A40" sqref="A40"/>
    </sheetView>
  </sheetViews>
  <sheetFormatPr defaultColWidth="8.875" defaultRowHeight="17.25" x14ac:dyDescent="0.15"/>
  <cols>
    <col min="1" max="1" width="6.375" customWidth="1"/>
    <col min="2" max="2" width="28.875" style="2" customWidth="1"/>
    <col min="3" max="3" width="44.875" style="2" customWidth="1"/>
    <col min="4" max="4" width="11.875" style="2" customWidth="1"/>
    <col min="5" max="6" width="8.875" style="2"/>
    <col min="7" max="7" width="11.375" style="2" customWidth="1"/>
    <col min="8" max="8" width="30" style="2" customWidth="1"/>
  </cols>
  <sheetData>
    <row r="1" spans="2:8" ht="40.5" x14ac:dyDescent="0.15">
      <c r="B1" s="55" t="s">
        <v>0</v>
      </c>
      <c r="C1" s="55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ht="16.5" x14ac:dyDescent="0.15">
      <c r="B4" s="11" t="s">
        <v>5</v>
      </c>
      <c r="C4" s="12" t="s">
        <v>37</v>
      </c>
      <c r="D4" s="11"/>
      <c r="E4" s="11"/>
      <c r="F4" s="11"/>
      <c r="G4" s="11"/>
      <c r="H4" s="11"/>
    </row>
    <row r="5" spans="2:8" ht="16.5" x14ac:dyDescent="0.15">
      <c r="B5" s="11" t="s">
        <v>6</v>
      </c>
      <c r="C5" s="13"/>
      <c r="D5" s="11"/>
      <c r="E5" s="11"/>
      <c r="F5" s="11"/>
      <c r="G5" s="11"/>
      <c r="H5" s="11"/>
    </row>
    <row r="6" spans="2:8" ht="16.5" x14ac:dyDescent="0.15">
      <c r="B6" s="14"/>
      <c r="C6" s="14"/>
      <c r="D6" s="14"/>
      <c r="E6" s="14"/>
      <c r="F6" s="14"/>
      <c r="G6" s="14"/>
      <c r="H6" s="14"/>
    </row>
    <row r="7" spans="2:8" ht="60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15.95" customHeight="1" x14ac:dyDescent="0.15">
      <c r="B8" s="67" t="s">
        <v>38</v>
      </c>
      <c r="C8" s="59"/>
      <c r="D8" s="59"/>
      <c r="E8" s="59"/>
      <c r="F8" s="59"/>
      <c r="G8" s="59"/>
      <c r="H8" s="57"/>
    </row>
    <row r="9" spans="2:8" ht="16.5" x14ac:dyDescent="0.15">
      <c r="B9" s="34" t="s">
        <v>23</v>
      </c>
      <c r="C9" s="38" t="s">
        <v>24</v>
      </c>
      <c r="D9" s="65">
        <v>2021</v>
      </c>
      <c r="E9" s="20">
        <v>2000</v>
      </c>
      <c r="F9" s="35" t="s">
        <v>25</v>
      </c>
      <c r="G9" s="36">
        <v>1</v>
      </c>
      <c r="H9" s="23">
        <f>E9*G9</f>
        <v>2000</v>
      </c>
    </row>
    <row r="10" spans="2:8" ht="16.5" x14ac:dyDescent="0.15">
      <c r="B10" s="34" t="s">
        <v>26</v>
      </c>
      <c r="C10" s="38" t="s">
        <v>27</v>
      </c>
      <c r="D10" s="66"/>
      <c r="E10" s="20">
        <v>300</v>
      </c>
      <c r="F10" s="35" t="s">
        <v>28</v>
      </c>
      <c r="G10" s="36">
        <v>32</v>
      </c>
      <c r="H10" s="23">
        <f>E10*G10</f>
        <v>9600</v>
      </c>
    </row>
    <row r="11" spans="2:8" ht="16.5" x14ac:dyDescent="0.15">
      <c r="B11" s="34" t="s">
        <v>29</v>
      </c>
      <c r="C11" s="38" t="s">
        <v>30</v>
      </c>
      <c r="D11" s="66"/>
      <c r="E11" s="20">
        <v>100</v>
      </c>
      <c r="F11" s="35" t="s">
        <v>28</v>
      </c>
      <c r="G11" s="36">
        <v>32</v>
      </c>
      <c r="H11" s="23">
        <f>E11*G11</f>
        <v>3200</v>
      </c>
    </row>
    <row r="12" spans="2:8" ht="16.5" x14ac:dyDescent="0.15">
      <c r="B12" s="49" t="s">
        <v>39</v>
      </c>
      <c r="C12" s="50" t="s">
        <v>39</v>
      </c>
      <c r="D12" s="66"/>
      <c r="E12" s="51">
        <v>7</v>
      </c>
      <c r="F12" s="52" t="s">
        <v>40</v>
      </c>
      <c r="G12" s="53">
        <v>2</v>
      </c>
      <c r="H12" s="54">
        <f t="shared" ref="H12:H14" si="0">E12*G12</f>
        <v>14</v>
      </c>
    </row>
    <row r="13" spans="2:8" ht="16.5" x14ac:dyDescent="0.15">
      <c r="B13" s="49" t="s">
        <v>41</v>
      </c>
      <c r="C13" s="50" t="s">
        <v>41</v>
      </c>
      <c r="D13" s="66"/>
      <c r="E13" s="51">
        <v>10</v>
      </c>
      <c r="F13" s="52" t="s">
        <v>40</v>
      </c>
      <c r="G13" s="53">
        <v>55</v>
      </c>
      <c r="H13" s="54">
        <f t="shared" si="0"/>
        <v>550</v>
      </c>
    </row>
    <row r="14" spans="2:8" ht="16.5" x14ac:dyDescent="0.15">
      <c r="B14" s="49" t="s">
        <v>42</v>
      </c>
      <c r="C14" s="50" t="s">
        <v>43</v>
      </c>
      <c r="D14" s="66"/>
      <c r="E14" s="51">
        <v>15</v>
      </c>
      <c r="F14" s="52" t="s">
        <v>40</v>
      </c>
      <c r="G14" s="53">
        <v>34</v>
      </c>
      <c r="H14" s="54">
        <f t="shared" si="0"/>
        <v>510</v>
      </c>
    </row>
    <row r="15" spans="2:8" ht="16.5" x14ac:dyDescent="0.15">
      <c r="B15" s="60" t="s">
        <v>31</v>
      </c>
      <c r="C15" s="61"/>
      <c r="D15" s="61"/>
      <c r="E15" s="61"/>
      <c r="F15" s="61"/>
      <c r="G15" s="62"/>
      <c r="H15" s="37">
        <f>SUM(H9:H14)</f>
        <v>15874</v>
      </c>
    </row>
    <row r="16" spans="2:8" ht="15" x14ac:dyDescent="0.15">
      <c r="B16" s="58" t="s">
        <v>48</v>
      </c>
      <c r="C16" s="59"/>
      <c r="D16" s="59"/>
      <c r="E16" s="59"/>
      <c r="F16" s="59"/>
      <c r="G16" s="59"/>
      <c r="H16" s="57"/>
    </row>
    <row r="17" spans="2:8" ht="16.5" x14ac:dyDescent="0.15">
      <c r="B17" s="34" t="s">
        <v>23</v>
      </c>
      <c r="C17" s="38" t="s">
        <v>24</v>
      </c>
      <c r="D17" s="65">
        <v>2021</v>
      </c>
      <c r="E17" s="20">
        <v>2000</v>
      </c>
      <c r="F17" s="35" t="s">
        <v>25</v>
      </c>
      <c r="G17" s="36">
        <v>1</v>
      </c>
      <c r="H17" s="23">
        <f>E17*G17</f>
        <v>2000</v>
      </c>
    </row>
    <row r="18" spans="2:8" ht="16.5" x14ac:dyDescent="0.15">
      <c r="B18" s="34" t="s">
        <v>26</v>
      </c>
      <c r="C18" s="38" t="s">
        <v>27</v>
      </c>
      <c r="D18" s="66"/>
      <c r="E18" s="20">
        <v>300</v>
      </c>
      <c r="F18" s="35" t="s">
        <v>28</v>
      </c>
      <c r="G18" s="36">
        <v>41</v>
      </c>
      <c r="H18" s="23">
        <f>E18*G18</f>
        <v>12300</v>
      </c>
    </row>
    <row r="19" spans="2:8" ht="16.5" x14ac:dyDescent="0.15">
      <c r="B19" s="34" t="s">
        <v>29</v>
      </c>
      <c r="C19" s="38" t="s">
        <v>30</v>
      </c>
      <c r="D19" s="66"/>
      <c r="E19" s="20">
        <v>100</v>
      </c>
      <c r="F19" s="35" t="s">
        <v>28</v>
      </c>
      <c r="G19" s="36">
        <v>41</v>
      </c>
      <c r="H19" s="23">
        <f>E19*G19</f>
        <v>4100</v>
      </c>
    </row>
    <row r="20" spans="2:8" ht="16.5" x14ac:dyDescent="0.15">
      <c r="B20" s="49" t="s">
        <v>39</v>
      </c>
      <c r="C20" s="50" t="s">
        <v>39</v>
      </c>
      <c r="D20" s="66"/>
      <c r="E20" s="51">
        <v>7</v>
      </c>
      <c r="F20" s="52" t="s">
        <v>40</v>
      </c>
      <c r="G20" s="53">
        <v>1</v>
      </c>
      <c r="H20" s="54">
        <f t="shared" ref="H20" si="1">E20*G20</f>
        <v>7</v>
      </c>
    </row>
    <row r="21" spans="2:8" ht="16.5" x14ac:dyDescent="0.15">
      <c r="B21" s="49" t="s">
        <v>41</v>
      </c>
      <c r="C21" s="50" t="s">
        <v>41</v>
      </c>
      <c r="D21" s="66"/>
      <c r="E21" s="51">
        <v>10</v>
      </c>
      <c r="F21" s="52" t="s">
        <v>40</v>
      </c>
      <c r="G21" s="53">
        <v>50</v>
      </c>
      <c r="H21" s="54">
        <f t="shared" ref="H21:H22" si="2">E21*G21</f>
        <v>500</v>
      </c>
    </row>
    <row r="22" spans="2:8" ht="16.5" x14ac:dyDescent="0.15">
      <c r="B22" s="49" t="s">
        <v>42</v>
      </c>
      <c r="C22" s="50" t="s">
        <v>43</v>
      </c>
      <c r="D22" s="66"/>
      <c r="E22" s="51">
        <v>15</v>
      </c>
      <c r="F22" s="52" t="s">
        <v>40</v>
      </c>
      <c r="G22" s="53">
        <v>30</v>
      </c>
      <c r="H22" s="54">
        <f t="shared" si="2"/>
        <v>450</v>
      </c>
    </row>
    <row r="23" spans="2:8" ht="16.5" x14ac:dyDescent="0.15">
      <c r="B23" s="60" t="s">
        <v>31</v>
      </c>
      <c r="C23" s="61"/>
      <c r="D23" s="61"/>
      <c r="E23" s="61"/>
      <c r="F23" s="61"/>
      <c r="G23" s="62"/>
      <c r="H23" s="37">
        <f>SUM(H17:H22)</f>
        <v>19357</v>
      </c>
    </row>
    <row r="24" spans="2:8" ht="15" x14ac:dyDescent="0.15">
      <c r="B24" s="58" t="s">
        <v>44</v>
      </c>
      <c r="C24" s="59"/>
      <c r="D24" s="59"/>
      <c r="E24" s="59"/>
      <c r="F24" s="59"/>
      <c r="G24" s="59"/>
      <c r="H24" s="57"/>
    </row>
    <row r="25" spans="2:8" ht="16.5" x14ac:dyDescent="0.15">
      <c r="B25" s="34" t="s">
        <v>23</v>
      </c>
      <c r="C25" s="38" t="s">
        <v>24</v>
      </c>
      <c r="D25" s="65">
        <v>2021</v>
      </c>
      <c r="E25" s="20">
        <v>2000</v>
      </c>
      <c r="F25" s="35" t="s">
        <v>25</v>
      </c>
      <c r="G25" s="36">
        <v>1</v>
      </c>
      <c r="H25" s="23">
        <f>E25*G25</f>
        <v>2000</v>
      </c>
    </row>
    <row r="26" spans="2:8" ht="16.5" x14ac:dyDescent="0.15">
      <c r="B26" s="34" t="s">
        <v>26</v>
      </c>
      <c r="C26" s="38" t="s">
        <v>27</v>
      </c>
      <c r="D26" s="66"/>
      <c r="E26" s="20">
        <v>300</v>
      </c>
      <c r="F26" s="35" t="s">
        <v>28</v>
      </c>
      <c r="G26" s="36">
        <v>39</v>
      </c>
      <c r="H26" s="23">
        <f>E26*G26</f>
        <v>11700</v>
      </c>
    </row>
    <row r="27" spans="2:8" ht="16.5" x14ac:dyDescent="0.15">
      <c r="B27" s="34" t="s">
        <v>29</v>
      </c>
      <c r="C27" s="50" t="s">
        <v>46</v>
      </c>
      <c r="D27" s="66"/>
      <c r="E27" s="20">
        <v>100</v>
      </c>
      <c r="F27" s="35" t="s">
        <v>28</v>
      </c>
      <c r="G27" s="36">
        <v>39</v>
      </c>
      <c r="H27" s="23">
        <f>E27*G27</f>
        <v>3900</v>
      </c>
    </row>
    <row r="28" spans="2:8" ht="16.5" x14ac:dyDescent="0.15">
      <c r="B28" s="49" t="s">
        <v>39</v>
      </c>
      <c r="C28" s="50" t="s">
        <v>39</v>
      </c>
      <c r="D28" s="66"/>
      <c r="E28" s="51">
        <v>7</v>
      </c>
      <c r="F28" s="52" t="s">
        <v>40</v>
      </c>
      <c r="G28" s="53">
        <v>4</v>
      </c>
      <c r="H28" s="54">
        <f t="shared" ref="H28:H30" si="3">E28*G28</f>
        <v>28</v>
      </c>
    </row>
    <row r="29" spans="2:8" ht="16.5" x14ac:dyDescent="0.15">
      <c r="B29" s="49" t="s">
        <v>41</v>
      </c>
      <c r="C29" s="50" t="s">
        <v>41</v>
      </c>
      <c r="D29" s="66"/>
      <c r="E29" s="51">
        <v>10</v>
      </c>
      <c r="F29" s="52" t="s">
        <v>40</v>
      </c>
      <c r="G29" s="53">
        <v>36</v>
      </c>
      <c r="H29" s="54">
        <f t="shared" si="3"/>
        <v>360</v>
      </c>
    </row>
    <row r="30" spans="2:8" ht="16.5" x14ac:dyDescent="0.15">
      <c r="B30" s="49" t="s">
        <v>42</v>
      </c>
      <c r="C30" s="50" t="s">
        <v>43</v>
      </c>
      <c r="D30" s="66"/>
      <c r="E30" s="51">
        <v>15</v>
      </c>
      <c r="F30" s="52" t="s">
        <v>40</v>
      </c>
      <c r="G30" s="53">
        <v>27</v>
      </c>
      <c r="H30" s="54">
        <f t="shared" si="3"/>
        <v>405</v>
      </c>
    </row>
    <row r="31" spans="2:8" ht="16.5" x14ac:dyDescent="0.15">
      <c r="B31" s="60" t="s">
        <v>31</v>
      </c>
      <c r="C31" s="61"/>
      <c r="D31" s="61"/>
      <c r="E31" s="61"/>
      <c r="F31" s="61"/>
      <c r="G31" s="62"/>
      <c r="H31" s="37">
        <f>SUM(H25:H30)</f>
        <v>18393</v>
      </c>
    </row>
    <row r="32" spans="2:8" ht="15" x14ac:dyDescent="0.15">
      <c r="B32" s="58" t="s">
        <v>49</v>
      </c>
      <c r="C32" s="59"/>
      <c r="D32" s="59"/>
      <c r="E32" s="59"/>
      <c r="F32" s="59"/>
      <c r="G32" s="59"/>
      <c r="H32" s="57"/>
    </row>
    <row r="33" spans="2:8" ht="16.5" x14ac:dyDescent="0.15">
      <c r="B33" s="34" t="s">
        <v>23</v>
      </c>
      <c r="C33" s="38" t="s">
        <v>24</v>
      </c>
      <c r="D33" s="65">
        <v>2021</v>
      </c>
      <c r="E33" s="20">
        <v>2000</v>
      </c>
      <c r="F33" s="35" t="s">
        <v>25</v>
      </c>
      <c r="G33" s="36">
        <v>1</v>
      </c>
      <c r="H33" s="23">
        <f>E33*G33</f>
        <v>2000</v>
      </c>
    </row>
    <row r="34" spans="2:8" ht="16.5" x14ac:dyDescent="0.15">
      <c r="B34" s="34" t="s">
        <v>26</v>
      </c>
      <c r="C34" s="38" t="s">
        <v>27</v>
      </c>
      <c r="D34" s="66"/>
      <c r="E34" s="20">
        <v>300</v>
      </c>
      <c r="F34" s="35" t="s">
        <v>28</v>
      </c>
      <c r="G34" s="36">
        <v>38</v>
      </c>
      <c r="H34" s="23">
        <f>E34*G34</f>
        <v>11400</v>
      </c>
    </row>
    <row r="35" spans="2:8" ht="16.5" x14ac:dyDescent="0.15">
      <c r="B35" s="34" t="s">
        <v>29</v>
      </c>
      <c r="C35" s="50" t="s">
        <v>46</v>
      </c>
      <c r="D35" s="66"/>
      <c r="E35" s="20">
        <v>100</v>
      </c>
      <c r="F35" s="35" t="s">
        <v>28</v>
      </c>
      <c r="G35" s="36">
        <v>38</v>
      </c>
      <c r="H35" s="23">
        <f>E35*G35</f>
        <v>3800</v>
      </c>
    </row>
    <row r="36" spans="2:8" ht="16.5" x14ac:dyDescent="0.15">
      <c r="B36" s="49" t="s">
        <v>39</v>
      </c>
      <c r="C36" s="50" t="s">
        <v>39</v>
      </c>
      <c r="D36" s="66"/>
      <c r="E36" s="51">
        <v>7</v>
      </c>
      <c r="F36" s="52" t="s">
        <v>40</v>
      </c>
      <c r="G36" s="53">
        <v>12</v>
      </c>
      <c r="H36" s="54">
        <f t="shared" ref="H36:H38" si="4">E36*G36</f>
        <v>84</v>
      </c>
    </row>
    <row r="37" spans="2:8" ht="16.5" x14ac:dyDescent="0.15">
      <c r="B37" s="49" t="s">
        <v>41</v>
      </c>
      <c r="C37" s="50" t="s">
        <v>41</v>
      </c>
      <c r="D37" s="66"/>
      <c r="E37" s="51">
        <v>10</v>
      </c>
      <c r="F37" s="52" t="s">
        <v>40</v>
      </c>
      <c r="G37" s="53">
        <v>40</v>
      </c>
      <c r="H37" s="54">
        <f t="shared" si="4"/>
        <v>400</v>
      </c>
    </row>
    <row r="38" spans="2:8" ht="16.5" x14ac:dyDescent="0.15">
      <c r="B38" s="49" t="s">
        <v>42</v>
      </c>
      <c r="C38" s="50" t="s">
        <v>43</v>
      </c>
      <c r="D38" s="66"/>
      <c r="E38" s="51">
        <v>15</v>
      </c>
      <c r="F38" s="52" t="s">
        <v>40</v>
      </c>
      <c r="G38" s="53">
        <v>27</v>
      </c>
      <c r="H38" s="54">
        <f t="shared" si="4"/>
        <v>405</v>
      </c>
    </row>
    <row r="39" spans="2:8" ht="16.5" x14ac:dyDescent="0.15">
      <c r="B39" s="60" t="s">
        <v>31</v>
      </c>
      <c r="C39" s="61"/>
      <c r="D39" s="61"/>
      <c r="E39" s="61"/>
      <c r="F39" s="61"/>
      <c r="G39" s="62"/>
      <c r="H39" s="37">
        <f>SUM(H33:H38)</f>
        <v>18089</v>
      </c>
    </row>
    <row r="40" spans="2:8" ht="15" x14ac:dyDescent="0.15">
      <c r="B40" s="56" t="s">
        <v>50</v>
      </c>
      <c r="C40" s="59"/>
      <c r="D40" s="59"/>
      <c r="E40" s="59"/>
      <c r="F40" s="59"/>
      <c r="G40" s="59"/>
      <c r="H40" s="57"/>
    </row>
    <row r="41" spans="2:8" ht="16.5" x14ac:dyDescent="0.15">
      <c r="B41" s="34" t="s">
        <v>23</v>
      </c>
      <c r="C41" s="38" t="s">
        <v>24</v>
      </c>
      <c r="D41" s="65">
        <v>2021</v>
      </c>
      <c r="E41" s="20">
        <v>2000</v>
      </c>
      <c r="F41" s="35" t="s">
        <v>25</v>
      </c>
      <c r="G41" s="36">
        <v>1</v>
      </c>
      <c r="H41" s="23">
        <f>E41*G41</f>
        <v>2000</v>
      </c>
    </row>
    <row r="42" spans="2:8" ht="16.5" x14ac:dyDescent="0.15">
      <c r="B42" s="34" t="s">
        <v>26</v>
      </c>
      <c r="C42" s="38" t="s">
        <v>27</v>
      </c>
      <c r="D42" s="66"/>
      <c r="E42" s="20">
        <v>300</v>
      </c>
      <c r="F42" s="35" t="s">
        <v>28</v>
      </c>
      <c r="G42" s="36">
        <v>27</v>
      </c>
      <c r="H42" s="23">
        <f>E42*G42</f>
        <v>8100</v>
      </c>
    </row>
    <row r="43" spans="2:8" ht="16.5" x14ac:dyDescent="0.15">
      <c r="B43" s="34" t="s">
        <v>29</v>
      </c>
      <c r="C43" s="50" t="s">
        <v>46</v>
      </c>
      <c r="D43" s="66"/>
      <c r="E43" s="20">
        <v>100</v>
      </c>
      <c r="F43" s="35" t="s">
        <v>28</v>
      </c>
      <c r="G43" s="36">
        <v>27</v>
      </c>
      <c r="H43" s="23">
        <f>E43*G43</f>
        <v>2700</v>
      </c>
    </row>
    <row r="44" spans="2:8" ht="16.5" x14ac:dyDescent="0.15">
      <c r="B44" s="49" t="s">
        <v>39</v>
      </c>
      <c r="C44" s="50" t="s">
        <v>39</v>
      </c>
      <c r="D44" s="66"/>
      <c r="E44" s="51">
        <v>7</v>
      </c>
      <c r="F44" s="52" t="s">
        <v>40</v>
      </c>
      <c r="G44" s="53">
        <v>13</v>
      </c>
      <c r="H44" s="54">
        <f t="shared" ref="H44:H45" si="5">E44*G44</f>
        <v>91</v>
      </c>
    </row>
    <row r="45" spans="2:8" ht="16.5" x14ac:dyDescent="0.15">
      <c r="B45" s="49" t="s">
        <v>41</v>
      </c>
      <c r="C45" s="50" t="s">
        <v>41</v>
      </c>
      <c r="D45" s="66"/>
      <c r="E45" s="51">
        <v>10</v>
      </c>
      <c r="F45" s="52" t="s">
        <v>40</v>
      </c>
      <c r="G45" s="53">
        <v>4</v>
      </c>
      <c r="H45" s="54">
        <f t="shared" si="5"/>
        <v>40</v>
      </c>
    </row>
    <row r="46" spans="2:8" ht="16.5" x14ac:dyDescent="0.15">
      <c r="B46" s="60" t="s">
        <v>31</v>
      </c>
      <c r="C46" s="61"/>
      <c r="D46" s="61"/>
      <c r="E46" s="61"/>
      <c r="F46" s="61"/>
      <c r="G46" s="62"/>
      <c r="H46" s="37">
        <f>SUM(H41:H45)</f>
        <v>12931</v>
      </c>
    </row>
    <row r="47" spans="2:8" ht="16.5" x14ac:dyDescent="0.15">
      <c r="B47" s="63" t="s">
        <v>10</v>
      </c>
      <c r="C47" s="64"/>
      <c r="D47" s="64"/>
      <c r="E47" s="64"/>
      <c r="F47" s="64"/>
      <c r="G47" s="64"/>
      <c r="H47" s="28">
        <f>H15+H23+H31+H39+H46</f>
        <v>84644</v>
      </c>
    </row>
  </sheetData>
  <mergeCells count="17">
    <mergeCell ref="B1:C1"/>
    <mergeCell ref="B8:H8"/>
    <mergeCell ref="B15:G15"/>
    <mergeCell ref="B16:H16"/>
    <mergeCell ref="B23:G23"/>
    <mergeCell ref="D9:D14"/>
    <mergeCell ref="D17:D22"/>
    <mergeCell ref="B24:H24"/>
    <mergeCell ref="B31:G31"/>
    <mergeCell ref="B32:H32"/>
    <mergeCell ref="B39:G39"/>
    <mergeCell ref="B47:G47"/>
    <mergeCell ref="D25:D30"/>
    <mergeCell ref="D33:D38"/>
    <mergeCell ref="B40:H40"/>
    <mergeCell ref="D41:D45"/>
    <mergeCell ref="B46:G46"/>
  </mergeCells>
  <phoneticPr fontId="15" type="noConversion"/>
  <hyperlinks>
    <hyperlink ref="C4" r:id="rId1" xr:uid="{00000000-0004-0000-0100-000000000000}"/>
  </hyperlinks>
  <pageMargins left="0.7" right="0.7" top="0.75" bottom="0.75" header="0.3" footer="0.3"/>
  <pageSetup paperSize="9" scale="5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1"/>
  <sheetViews>
    <sheetView zoomScale="85" zoomScaleNormal="85" workbookViewId="0">
      <selection activeCell="C4" sqref="C4"/>
    </sheetView>
  </sheetViews>
  <sheetFormatPr defaultColWidth="8.875" defaultRowHeight="14.25" x14ac:dyDescent="0.15"/>
  <cols>
    <col min="2" max="2" width="28.875" customWidth="1"/>
    <col min="3" max="3" width="47.5" customWidth="1"/>
    <col min="4" max="4" width="8.375" customWidth="1"/>
    <col min="5" max="5" width="10.375" customWidth="1"/>
    <col min="6" max="6" width="5.375" customWidth="1"/>
    <col min="7" max="7" width="9.375" customWidth="1"/>
    <col min="8" max="8" width="10.625" customWidth="1"/>
  </cols>
  <sheetData>
    <row r="1" spans="2:8" ht="40.5" x14ac:dyDescent="0.15">
      <c r="B1" s="55" t="s">
        <v>0</v>
      </c>
      <c r="C1" s="55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ht="16.5" x14ac:dyDescent="0.15">
      <c r="B4" s="11" t="s">
        <v>5</v>
      </c>
      <c r="C4" s="12" t="s">
        <v>47</v>
      </c>
      <c r="D4" s="11"/>
      <c r="E4" s="11"/>
      <c r="F4" s="11"/>
      <c r="G4" s="11"/>
      <c r="H4" s="11"/>
    </row>
    <row r="5" spans="2:8" ht="16.5" x14ac:dyDescent="0.15">
      <c r="B5" s="11" t="s">
        <v>6</v>
      </c>
      <c r="C5" s="13"/>
      <c r="D5" s="11"/>
      <c r="E5" s="11"/>
      <c r="F5" s="11"/>
      <c r="G5" s="11"/>
      <c r="H5" s="11"/>
    </row>
    <row r="6" spans="2:8" ht="16.5" x14ac:dyDescent="0.15">
      <c r="B6" s="14"/>
      <c r="C6" s="14"/>
      <c r="D6" s="14"/>
      <c r="E6" s="14"/>
      <c r="F6" s="14"/>
      <c r="G6" s="14"/>
      <c r="H6" s="14"/>
    </row>
    <row r="7" spans="2:8" ht="105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15" x14ac:dyDescent="0.15">
      <c r="B8" s="58" t="s">
        <v>45</v>
      </c>
      <c r="C8" s="59"/>
      <c r="D8" s="59"/>
      <c r="E8" s="59"/>
      <c r="F8" s="59"/>
      <c r="G8" s="59"/>
      <c r="H8" s="57"/>
    </row>
    <row r="9" spans="2:8" ht="16.5" x14ac:dyDescent="0.15">
      <c r="B9" s="34" t="s">
        <v>29</v>
      </c>
      <c r="C9" s="50" t="s">
        <v>46</v>
      </c>
      <c r="D9" s="25">
        <v>2021</v>
      </c>
      <c r="E9" s="20">
        <v>100</v>
      </c>
      <c r="F9" s="35" t="s">
        <v>28</v>
      </c>
      <c r="G9" s="36">
        <v>6</v>
      </c>
      <c r="H9" s="23">
        <f>E9*G9</f>
        <v>600</v>
      </c>
    </row>
    <row r="10" spans="2:8" ht="16.5" x14ac:dyDescent="0.15">
      <c r="B10" s="60" t="s">
        <v>31</v>
      </c>
      <c r="C10" s="61"/>
      <c r="D10" s="61"/>
      <c r="E10" s="61"/>
      <c r="F10" s="61"/>
      <c r="G10" s="62"/>
      <c r="H10" s="37">
        <f>SUM(H9)</f>
        <v>600</v>
      </c>
    </row>
    <row r="11" spans="2:8" ht="16.5" x14ac:dyDescent="0.15">
      <c r="B11" s="63" t="s">
        <v>10</v>
      </c>
      <c r="C11" s="64"/>
      <c r="D11" s="64"/>
      <c r="E11" s="64"/>
      <c r="F11" s="64"/>
      <c r="G11" s="64"/>
      <c r="H11" s="28">
        <f>H10</f>
        <v>600</v>
      </c>
    </row>
  </sheetData>
  <mergeCells count="4">
    <mergeCell ref="B8:H8"/>
    <mergeCell ref="B10:G10"/>
    <mergeCell ref="B11:G11"/>
    <mergeCell ref="B1:C1"/>
  </mergeCells>
  <phoneticPr fontId="15" type="noConversion"/>
  <hyperlinks>
    <hyperlink ref="C4" r:id="rId1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0"/>
  <sheetViews>
    <sheetView workbookViewId="0">
      <selection activeCell="G11" sqref="G11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4.625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55" t="s">
        <v>0</v>
      </c>
      <c r="C1" s="55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 x14ac:dyDescent="0.15">
      <c r="B4" s="11" t="s">
        <v>5</v>
      </c>
      <c r="C4" s="12" t="s">
        <v>47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6</v>
      </c>
      <c r="C5" s="13"/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33.75" customHeight="1" x14ac:dyDescent="0.15">
      <c r="B8" s="68" t="s">
        <v>32</v>
      </c>
      <c r="C8" s="69"/>
      <c r="D8" s="69"/>
      <c r="E8" s="69"/>
      <c r="F8" s="69"/>
      <c r="G8" s="69"/>
      <c r="H8" s="70"/>
    </row>
    <row r="9" spans="2:8" ht="14.25" x14ac:dyDescent="0.3">
      <c r="B9" s="19" t="s">
        <v>33</v>
      </c>
      <c r="C9" s="71" t="s">
        <v>34</v>
      </c>
      <c r="D9" s="65">
        <v>2021</v>
      </c>
      <c r="E9" s="20">
        <v>400</v>
      </c>
      <c r="F9" s="21" t="s">
        <v>35</v>
      </c>
      <c r="G9" s="22">
        <v>10</v>
      </c>
      <c r="H9" s="23">
        <f>E9*G9</f>
        <v>4000</v>
      </c>
    </row>
    <row r="10" spans="2:8" ht="14.25" x14ac:dyDescent="0.15">
      <c r="B10" s="24" t="s">
        <v>36</v>
      </c>
      <c r="C10" s="72"/>
      <c r="D10" s="66"/>
      <c r="E10" s="20">
        <v>250</v>
      </c>
      <c r="F10" s="21" t="s">
        <v>35</v>
      </c>
      <c r="G10" s="22">
        <v>15</v>
      </c>
      <c r="H10" s="23">
        <f>E10*G10</f>
        <v>3750</v>
      </c>
    </row>
    <row r="11" spans="2:8" ht="16.5" x14ac:dyDescent="0.15">
      <c r="B11" s="26" t="s">
        <v>10</v>
      </c>
      <c r="C11" s="27"/>
      <c r="D11" s="27"/>
      <c r="E11" s="27"/>
      <c r="F11" s="27"/>
      <c r="G11" s="27"/>
      <c r="H11" s="28">
        <f>SUM(H9:H10)</f>
        <v>7750</v>
      </c>
    </row>
    <row r="15" spans="2:8" x14ac:dyDescent="0.35">
      <c r="B15" s="29"/>
      <c r="C15" s="30"/>
      <c r="D15" s="30"/>
      <c r="E15" s="31"/>
    </row>
    <row r="16" spans="2:8" x14ac:dyDescent="0.35">
      <c r="B16" s="6"/>
      <c r="C16" s="32"/>
      <c r="D16" s="32"/>
      <c r="E16" s="33"/>
    </row>
    <row r="17" spans="2:5" x14ac:dyDescent="0.35">
      <c r="B17" s="6"/>
      <c r="C17" s="32"/>
      <c r="D17" s="32"/>
      <c r="E17" s="33"/>
    </row>
    <row r="18" spans="2:5" x14ac:dyDescent="0.35">
      <c r="B18" s="6"/>
      <c r="C18" s="32"/>
      <c r="D18" s="32"/>
      <c r="E18" s="33"/>
    </row>
    <row r="19" spans="2:5" x14ac:dyDescent="0.35">
      <c r="B19" s="6"/>
      <c r="C19" s="32"/>
      <c r="D19" s="32"/>
      <c r="E19" s="33"/>
    </row>
    <row r="20" spans="2:5" x14ac:dyDescent="0.35">
      <c r="B20" s="6"/>
      <c r="C20" s="9"/>
      <c r="D20" s="9"/>
      <c r="E20" s="33"/>
    </row>
  </sheetData>
  <mergeCells count="4">
    <mergeCell ref="B1:C1"/>
    <mergeCell ref="B8:H8"/>
    <mergeCell ref="C9:C10"/>
    <mergeCell ref="D9:D10"/>
  </mergeCells>
  <phoneticPr fontId="15" type="noConversion"/>
  <hyperlinks>
    <hyperlink ref="C4" r:id="rId1" xr:uid="{00000000-0004-0000-0300-000000000000}"/>
  </hyperlinks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UBSB013高华欣 Joyce Gao</cp:lastModifiedBy>
  <cp:lastPrinted>2023-02-24T07:00:00Z</cp:lastPrinted>
  <dcterms:created xsi:type="dcterms:W3CDTF">2016-06-29T09:42:00Z</dcterms:created>
  <dcterms:modified xsi:type="dcterms:W3CDTF">2024-08-26T09:10:15Z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74DC4FC8847F4FD1B7E0FF4C79501C20_13</vt:lpwstr>
  </property>
</Properties>
</file>