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Z:\T1\1-勿删-E-folder 汇总\7-Kong-魏晟斌\2023AZ县域肿瘤幻灯及长图文制作项目\流程材料\"/>
    </mc:Choice>
  </mc:AlternateContent>
  <xr:revisionPtr revIDLastSave="0" documentId="13_ncr:1_{273C1392-5A6A-46F8-9D9F-FBE41D9419B6}" xr6:coauthVersionLast="47" xr6:coauthVersionMax="47" xr10:uidLastSave="{00000000-0000-0000-0000-000000000000}"/>
  <bookViews>
    <workbookView xWindow="760" yWindow="760" windowWidth="21290" windowHeight="17080" xr2:uid="{00000000-000D-0000-FFFF-FFFF00000000}"/>
  </bookViews>
  <sheets>
    <sheet name="Summary" sheetId="9" r:id="rId1"/>
    <sheet name="Medical" sheetId="11" r:id="rId2"/>
    <sheet name="Creative" sheetId="12" r:id="rId3"/>
    <sheet name="Staffing Fee" sheetId="7" r:id="rId4"/>
  </sheets>
  <calcPr calcId="181029"/>
</workbook>
</file>

<file path=xl/calcChain.xml><?xml version="1.0" encoding="utf-8"?>
<calcChain xmlns="http://schemas.openxmlformats.org/spreadsheetml/2006/main">
  <c r="B1" i="7" l="1"/>
  <c r="B1" i="12"/>
  <c r="B1" i="11"/>
  <c r="H11" i="7"/>
  <c r="H10" i="7"/>
  <c r="H9" i="7"/>
  <c r="H12" i="7" s="1"/>
  <c r="C13" i="9" s="1"/>
  <c r="H9" i="12"/>
  <c r="H10" i="12" s="1"/>
  <c r="H11" i="12" s="1"/>
  <c r="H12" i="12" s="1"/>
  <c r="C11" i="9" s="1"/>
  <c r="H42" i="11"/>
  <c r="H43" i="11" s="1"/>
  <c r="H44" i="11" s="1"/>
  <c r="H39" i="11"/>
  <c r="H38" i="11"/>
  <c r="H37" i="11"/>
  <c r="H36" i="11"/>
  <c r="H35" i="11"/>
  <c r="H34" i="11"/>
  <c r="H33" i="11"/>
  <c r="H32" i="11"/>
  <c r="H31" i="11"/>
  <c r="H40" i="11" s="1"/>
  <c r="H28" i="11"/>
  <c r="H27" i="11"/>
  <c r="H26" i="11"/>
  <c r="H25" i="11"/>
  <c r="H24" i="11"/>
  <c r="H23" i="11"/>
  <c r="H22" i="11"/>
  <c r="H21" i="11"/>
  <c r="H20" i="11"/>
  <c r="H29" i="11" s="1"/>
  <c r="H17" i="11"/>
  <c r="H16" i="11"/>
  <c r="H15" i="11"/>
  <c r="H14" i="11"/>
  <c r="H13" i="11"/>
  <c r="H12" i="11"/>
  <c r="H11" i="11"/>
  <c r="H10" i="11"/>
  <c r="H9" i="11"/>
  <c r="H18" i="11" s="1"/>
  <c r="H45" i="11" s="1"/>
  <c r="C9" i="9" s="1"/>
  <c r="C15" i="9" l="1"/>
  <c r="C19" i="9"/>
  <c r="C16" i="9" l="1"/>
  <c r="C17" i="9"/>
</calcChain>
</file>

<file path=xl/sharedStrings.xml><?xml version="1.0" encoding="utf-8"?>
<sst xmlns="http://schemas.openxmlformats.org/spreadsheetml/2006/main" count="172" uniqueCount="60">
  <si>
    <t>Client:</t>
  </si>
  <si>
    <t>AstraZeneca</t>
  </si>
  <si>
    <t xml:space="preserve">Project Name: </t>
  </si>
  <si>
    <t>2023AZ县域肿瘤幻灯及长图文制作</t>
  </si>
  <si>
    <t>Supplier Contact Information:</t>
  </si>
  <si>
    <t>kong.wei@ubs-cn.com</t>
  </si>
  <si>
    <t>Effective Date:</t>
  </si>
  <si>
    <t>Item</t>
  </si>
  <si>
    <t>Cost</t>
  </si>
  <si>
    <t>I. Medical</t>
  </si>
  <si>
    <t>Sub-total</t>
  </si>
  <si>
    <t>II. Creative</t>
  </si>
  <si>
    <t>III. Staffing Fee</t>
  </si>
  <si>
    <t>TAX 6%</t>
  </si>
  <si>
    <t>Total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</si>
  <si>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</si>
  <si>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</si>
  <si>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</si>
  <si>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</si>
  <si>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</si>
  <si>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</si>
  <si>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</si>
  <si>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县域消化道肿瘤*幻灯40p</t>
  </si>
  <si>
    <t>全国会幻灯(new work)</t>
  </si>
  <si>
    <t>包括医学编辑及适量文献检索</t>
  </si>
  <si>
    <t>页</t>
  </si>
  <si>
    <t>幻灯框架整理</t>
  </si>
  <si>
    <t>根据已有标题提供幻灯大纲</t>
  </si>
  <si>
    <t>套</t>
  </si>
  <si>
    <t>PPT模板(new work)</t>
  </si>
  <si>
    <t>根据已有KV进行排版及PPT母版格式设定</t>
  </si>
  <si>
    <t>文献标注(new work)</t>
  </si>
  <si>
    <t>根据所提供素材整理、高亮</t>
  </si>
  <si>
    <t>篇</t>
  </si>
  <si>
    <t>幻灯片解说词（中文）(new work)</t>
  </si>
  <si>
    <t>主题词检索(new work)</t>
  </si>
  <si>
    <t>根据主题词对相关文献进行检索、阅读、汇总</t>
  </si>
  <si>
    <t>个</t>
  </si>
  <si>
    <t>中文原文下载</t>
  </si>
  <si>
    <t>英文原文下载</t>
  </si>
  <si>
    <t>PPT美化(高级美化)(new work)</t>
  </si>
  <si>
    <t>使用Adobe绘图软件进行图标重绘、字体设计等</t>
  </si>
  <si>
    <t>Total：</t>
  </si>
  <si>
    <t>血液肿瘤*幻灯40p</t>
  </si>
  <si>
    <t>小细胞肺癌的免疫治疗进展*幻灯40p</t>
  </si>
  <si>
    <t>长图文*2篇（预估3页）</t>
  </si>
  <si>
    <t>Newsletter内容撰写(new work)</t>
  </si>
  <si>
    <t>包括医学编辑、适量文献检索、文案润色</t>
  </si>
  <si>
    <t>2篇Total：</t>
  </si>
  <si>
    <t>长图文*2篇（预估4屏）</t>
  </si>
  <si>
    <t>手绘长图文（中等）</t>
  </si>
  <si>
    <t>含单个手绘人物手绘物形象设计+场景设计/多个人物设计</t>
  </si>
  <si>
    <t>屏</t>
  </si>
  <si>
    <t>项目管理/人员管理 
Service Fee/Staffing Fee</t>
  </si>
  <si>
    <t>Medical Director</t>
  </si>
  <si>
    <t>适用于年度单项标准报价不涵盖的项目</t>
  </si>
  <si>
    <t>小时</t>
  </si>
  <si>
    <t>Creative Director</t>
  </si>
  <si>
    <t>Account Manager</t>
  </si>
  <si>
    <t>结算单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</si>
</sst>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8" formatCode="0_);[Red]\(0\)"/>
    <numFmt numFmtId="179" formatCode="0_ "/>
    <numFmt numFmtId="180" formatCode="\¥#,##0.00_);[Red]\(\¥#,##0.00\)"/>
    <numFmt numFmtId="181" formatCode="\¥#,##0.00;[Red]\¥#,##0.00"/>
    <numFmt numFmtId="182" formatCode="#,##0_ "/>
  </numFmts>
  <fonts count="16" x14ac:knownFonts="1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u/>
      <sz val="12"/>
      <color theme="10"/>
      <name val="宋体"/>
      <charset val="134"/>
    </font>
    <font>
      <sz val="10"/>
      <color theme="1"/>
      <name val="微软雅黑"/>
      <charset val="134"/>
    </font>
    <font>
      <sz val="10"/>
      <name val="Arial"/>
      <family val="2"/>
    </font>
    <font>
      <b/>
      <sz val="1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0"/>
      <name val="宋体"/>
      <charset val="134"/>
    </font>
    <font>
      <b/>
      <sz val="10"/>
      <color rgb="FFFF0000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/>
    <xf numFmtId="0" fontId="14" fillId="0" borderId="0"/>
    <xf numFmtId="0" fontId="14" fillId="0" borderId="0"/>
  </cellStyleXfs>
  <cellXfs count="91">
    <xf numFmtId="0" fontId="0" fillId="0" borderId="0" xfId="0">
      <alignment vertical="center"/>
    </xf>
    <xf numFmtId="0" fontId="14" fillId="0" borderId="0" xfId="6"/>
    <xf numFmtId="0" fontId="0" fillId="0" borderId="0" xfId="0" applyAlignment="1">
      <alignment vertical="center" wrapText="1"/>
    </xf>
    <xf numFmtId="0" fontId="2" fillId="0" borderId="0" xfId="4" applyFont="1">
      <alignment vertical="center"/>
    </xf>
    <xf numFmtId="178" fontId="3" fillId="0" borderId="0" xfId="4" applyNumberFormat="1" applyFont="1" applyAlignment="1">
      <alignment horizontal="left"/>
    </xf>
    <xf numFmtId="0" fontId="3" fillId="0" borderId="0" xfId="8" applyFont="1" applyAlignment="1">
      <alignment vertical="center" wrapText="1"/>
    </xf>
    <xf numFmtId="178" fontId="3" fillId="0" borderId="0" xfId="4" applyNumberFormat="1" applyFont="1" applyAlignment="1">
      <alignment horizontal="center"/>
    </xf>
    <xf numFmtId="178" fontId="4" fillId="0" borderId="0" xfId="4" applyNumberFormat="1" applyFont="1" applyAlignment="1">
      <alignment horizontal="left"/>
    </xf>
    <xf numFmtId="0" fontId="3" fillId="0" borderId="0" xfId="8" applyFont="1" applyAlignment="1">
      <alignment wrapText="1"/>
    </xf>
    <xf numFmtId="0" fontId="2" fillId="0" borderId="0" xfId="8" applyFont="1" applyAlignment="1">
      <alignment vertical="center"/>
    </xf>
    <xf numFmtId="0" fontId="5" fillId="0" borderId="0" xfId="3" applyFill="1" applyBorder="1" applyAlignment="1">
      <alignment horizontal="left" vertical="center"/>
    </xf>
    <xf numFmtId="0" fontId="2" fillId="0" borderId="0" xfId="8" applyFont="1" applyAlignment="1">
      <alignment horizontal="left" vertical="center"/>
    </xf>
    <xf numFmtId="0" fontId="2" fillId="0" borderId="0" xfId="8" applyFont="1" applyAlignment="1">
      <alignment horizontal="right" vertical="center"/>
    </xf>
    <xf numFmtId="0" fontId="2" fillId="0" borderId="1" xfId="8" applyFont="1" applyBorder="1" applyAlignment="1">
      <alignment horizontal="center" vertical="center"/>
    </xf>
    <xf numFmtId="0" fontId="2" fillId="0" borderId="2" xfId="8" applyFont="1" applyBorder="1" applyAlignment="1">
      <alignment horizontal="center" vertical="center" wrapText="1"/>
    </xf>
    <xf numFmtId="0" fontId="2" fillId="0" borderId="2" xfId="8" applyFont="1" applyBorder="1" applyAlignment="1">
      <alignment horizontal="center" vertical="center"/>
    </xf>
    <xf numFmtId="0" fontId="2" fillId="0" borderId="3" xfId="8" applyFont="1" applyBorder="1" applyAlignment="1">
      <alignment horizontal="center" vertical="center"/>
    </xf>
    <xf numFmtId="0" fontId="6" fillId="3" borderId="4" xfId="0" applyFont="1" applyFill="1" applyBorder="1" applyAlignment="1">
      <alignment vertical="center" wrapText="1"/>
    </xf>
    <xf numFmtId="179" fontId="3" fillId="0" borderId="5" xfId="7" applyNumberFormat="1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37" fontId="6" fillId="0" borderId="6" xfId="1" applyNumberFormat="1" applyFont="1" applyFill="1" applyBorder="1" applyAlignment="1">
      <alignment horizontal="center" vertical="center"/>
    </xf>
    <xf numFmtId="178" fontId="2" fillId="4" borderId="9" xfId="8" applyNumberFormat="1" applyFont="1" applyFill="1" applyBorder="1" applyAlignment="1">
      <alignment horizontal="right" vertical="center"/>
    </xf>
    <xf numFmtId="180" fontId="2" fillId="4" borderId="11" xfId="8" applyNumberFormat="1" applyFont="1" applyFill="1" applyBorder="1" applyAlignment="1">
      <alignment horizontal="right" vertical="center"/>
    </xf>
    <xf numFmtId="178" fontId="2" fillId="0" borderId="0" xfId="4" applyNumberFormat="1" applyFont="1" applyAlignment="1"/>
    <xf numFmtId="178" fontId="2" fillId="0" borderId="0" xfId="4" applyNumberFormat="1" applyFont="1" applyAlignment="1">
      <alignment wrapText="1"/>
    </xf>
    <xf numFmtId="0" fontId="2" fillId="0" borderId="0" xfId="4" applyFont="1" applyAlignment="1">
      <alignment horizontal="left" vertical="center"/>
    </xf>
    <xf numFmtId="178" fontId="7" fillId="0" borderId="0" xfId="4" applyNumberFormat="1" applyFont="1" applyAlignment="1">
      <alignment horizontal="left"/>
    </xf>
    <xf numFmtId="0" fontId="7" fillId="0" borderId="0" xfId="4" applyFont="1" applyAlignment="1">
      <alignment horizontal="left" vertical="center" wrapText="1"/>
    </xf>
    <xf numFmtId="0" fontId="7" fillId="0" borderId="0" xfId="4" applyFont="1" applyAlignment="1">
      <alignment horizontal="left" vertical="center"/>
    </xf>
    <xf numFmtId="178" fontId="7" fillId="0" borderId="0" xfId="4" applyNumberFormat="1" applyFont="1" applyAlignment="1">
      <alignment horizontal="left" wrapText="1"/>
    </xf>
    <xf numFmtId="0" fontId="0" fillId="0" borderId="0" xfId="0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2" fillId="0" borderId="0" xfId="8" applyFont="1" applyAlignment="1">
      <alignment horizontal="center" vertical="center"/>
    </xf>
    <xf numFmtId="0" fontId="2" fillId="0" borderId="5" xfId="8" applyFont="1" applyBorder="1" applyAlignment="1">
      <alignment horizontal="center" vertical="center"/>
    </xf>
    <xf numFmtId="0" fontId="2" fillId="0" borderId="5" xfId="8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/>
    </xf>
    <xf numFmtId="0" fontId="6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5" xfId="4" applyFont="1" applyBorder="1" applyAlignment="1">
      <alignment horizontal="center" vertical="center" wrapText="1"/>
    </xf>
    <xf numFmtId="0" fontId="10" fillId="0" borderId="5" xfId="7" applyFont="1" applyBorder="1" applyAlignment="1">
      <alignment horizontal="center" vertical="center"/>
    </xf>
    <xf numFmtId="37" fontId="9" fillId="0" borderId="5" xfId="1" applyNumberFormat="1" applyFont="1" applyFill="1" applyBorder="1" applyAlignment="1">
      <alignment horizontal="center" vertical="center"/>
    </xf>
    <xf numFmtId="181" fontId="2" fillId="0" borderId="5" xfId="1" applyNumberFormat="1" applyFont="1" applyFill="1" applyBorder="1" applyAlignment="1">
      <alignment horizontal="center" vertical="center"/>
    </xf>
    <xf numFmtId="180" fontId="2" fillId="4" borderId="5" xfId="8" applyNumberFormat="1" applyFont="1" applyFill="1" applyBorder="1" applyAlignment="1">
      <alignment horizontal="right" vertical="center"/>
    </xf>
    <xf numFmtId="0" fontId="8" fillId="0" borderId="0" xfId="4" applyFont="1">
      <alignment vertical="center"/>
    </xf>
    <xf numFmtId="182" fontId="8" fillId="0" borderId="0" xfId="4" applyNumberFormat="1" applyFont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4" fillId="0" borderId="0" xfId="8" applyFont="1" applyAlignment="1">
      <alignment vertical="center" wrapText="1"/>
    </xf>
    <xf numFmtId="182" fontId="4" fillId="0" borderId="0" xfId="4" applyNumberFormat="1" applyFont="1" applyAlignment="1">
      <alignment horizontal="center"/>
    </xf>
    <xf numFmtId="178" fontId="4" fillId="0" borderId="0" xfId="4" applyNumberFormat="1" applyFont="1" applyAlignment="1">
      <alignment horizontal="center"/>
    </xf>
    <xf numFmtId="0" fontId="4" fillId="0" borderId="0" xfId="8" applyFont="1" applyAlignment="1">
      <alignment wrapText="1"/>
    </xf>
    <xf numFmtId="0" fontId="8" fillId="0" borderId="0" xfId="8" applyFont="1" applyAlignment="1">
      <alignment vertical="center"/>
    </xf>
    <xf numFmtId="182" fontId="8" fillId="0" borderId="0" xfId="8" applyNumberFormat="1" applyFont="1" applyAlignment="1">
      <alignment horizontal="center" vertical="center"/>
    </xf>
    <xf numFmtId="0" fontId="8" fillId="0" borderId="0" xfId="8" applyFont="1" applyAlignment="1">
      <alignment horizontal="center" vertical="center"/>
    </xf>
    <xf numFmtId="0" fontId="8" fillId="0" borderId="0" xfId="8" applyFont="1" applyAlignment="1">
      <alignment horizontal="right" vertical="center"/>
    </xf>
    <xf numFmtId="0" fontId="8" fillId="0" borderId="5" xfId="8" applyFont="1" applyBorder="1" applyAlignment="1">
      <alignment horizontal="center" vertical="center"/>
    </xf>
    <xf numFmtId="0" fontId="8" fillId="0" borderId="5" xfId="8" applyFont="1" applyBorder="1" applyAlignment="1">
      <alignment horizontal="center" vertical="center" wrapText="1"/>
    </xf>
    <xf numFmtId="182" fontId="8" fillId="0" borderId="5" xfId="8" applyNumberFormat="1" applyFont="1" applyBorder="1" applyAlignment="1">
      <alignment horizontal="center" vertical="center"/>
    </xf>
    <xf numFmtId="40" fontId="9" fillId="0" borderId="5" xfId="7" applyNumberFormat="1" applyFont="1" applyBorder="1" applyAlignment="1">
      <alignment horizontal="center" vertical="center"/>
    </xf>
    <xf numFmtId="0" fontId="10" fillId="0" borderId="5" xfId="8" applyFont="1" applyBorder="1" applyAlignment="1">
      <alignment horizontal="center" vertical="center"/>
    </xf>
    <xf numFmtId="180" fontId="2" fillId="4" borderId="5" xfId="8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right" vertical="center" wrapText="1"/>
    </xf>
    <xf numFmtId="180" fontId="2" fillId="0" borderId="6" xfId="1" applyNumberFormat="1" applyFont="1" applyFill="1" applyBorder="1" applyAlignment="1">
      <alignment horizontal="right" vertical="center"/>
    </xf>
    <xf numFmtId="0" fontId="2" fillId="6" borderId="17" xfId="0" applyFont="1" applyFill="1" applyBorder="1" applyAlignment="1">
      <alignment horizontal="right" vertical="center" wrapText="1"/>
    </xf>
    <xf numFmtId="180" fontId="2" fillId="6" borderId="18" xfId="1" applyNumberFormat="1" applyFont="1" applyFill="1" applyBorder="1" applyAlignment="1">
      <alignment horizontal="right" vertical="center"/>
    </xf>
    <xf numFmtId="0" fontId="11" fillId="0" borderId="0" xfId="0" applyFont="1">
      <alignment vertical="center"/>
    </xf>
    <xf numFmtId="0" fontId="12" fillId="7" borderId="0" xfId="0" applyFont="1" applyFill="1" applyAlignment="1">
      <alignment horizontal="right" vertical="center"/>
    </xf>
    <xf numFmtId="10" fontId="3" fillId="7" borderId="0" xfId="2" applyNumberFormat="1" applyFont="1" applyFill="1" applyAlignment="1">
      <alignment vertical="center"/>
    </xf>
    <xf numFmtId="0" fontId="1" fillId="0" borderId="0" xfId="4" applyFont="1" applyAlignment="1">
      <alignment horizontal="center" vertical="center"/>
    </xf>
    <xf numFmtId="0" fontId="2" fillId="2" borderId="15" xfId="8" applyFont="1" applyFill="1" applyBorder="1" applyAlignment="1">
      <alignment horizontal="left" vertical="center"/>
    </xf>
    <xf numFmtId="0" fontId="2" fillId="2" borderId="16" xfId="8" applyFont="1" applyFill="1" applyBorder="1" applyAlignment="1">
      <alignment horizontal="left" vertical="center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left" vertical="center"/>
    </xf>
    <xf numFmtId="0" fontId="8" fillId="2" borderId="5" xfId="8" applyFont="1" applyFill="1" applyBorder="1" applyAlignment="1">
      <alignment horizontal="center" vertical="center"/>
    </xf>
    <xf numFmtId="0" fontId="2" fillId="0" borderId="5" xfId="4" applyFont="1" applyBorder="1" applyAlignment="1">
      <alignment horizontal="right" vertical="center" wrapText="1"/>
    </xf>
    <xf numFmtId="0" fontId="2" fillId="0" borderId="5" xfId="4" applyFont="1" applyBorder="1" applyAlignment="1">
      <alignment horizontal="center" vertical="center" wrapText="1"/>
    </xf>
    <xf numFmtId="0" fontId="8" fillId="2" borderId="12" xfId="8" applyFont="1" applyFill="1" applyBorder="1" applyAlignment="1">
      <alignment horizontal="left" vertical="center"/>
    </xf>
    <xf numFmtId="0" fontId="8" fillId="2" borderId="13" xfId="8" applyFont="1" applyFill="1" applyBorder="1" applyAlignment="1">
      <alignment horizontal="left" vertical="center"/>
    </xf>
    <xf numFmtId="0" fontId="8" fillId="2" borderId="14" xfId="8" applyFont="1" applyFill="1" applyBorder="1" applyAlignment="1">
      <alignment horizontal="left" vertical="center"/>
    </xf>
    <xf numFmtId="178" fontId="2" fillId="4" borderId="5" xfId="8" applyNumberFormat="1" applyFont="1" applyFill="1" applyBorder="1" applyAlignment="1">
      <alignment horizontal="right" vertical="center"/>
    </xf>
    <xf numFmtId="178" fontId="2" fillId="4" borderId="5" xfId="8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2" fillId="2" borderId="4" xfId="8" applyFont="1" applyFill="1" applyBorder="1" applyAlignment="1">
      <alignment horizontal="left" vertical="center" wrapText="1"/>
    </xf>
    <xf numFmtId="0" fontId="2" fillId="2" borderId="5" xfId="8" applyFont="1" applyFill="1" applyBorder="1" applyAlignment="1">
      <alignment horizontal="left" vertical="center"/>
    </xf>
    <xf numFmtId="0" fontId="2" fillId="2" borderId="6" xfId="8" applyFont="1" applyFill="1" applyBorder="1" applyAlignment="1">
      <alignment horizontal="left" vertical="center"/>
    </xf>
    <xf numFmtId="178" fontId="2" fillId="4" borderId="9" xfId="8" applyNumberFormat="1" applyFont="1" applyFill="1" applyBorder="1" applyAlignment="1">
      <alignment horizontal="right" vertical="center"/>
    </xf>
    <xf numFmtId="178" fontId="2" fillId="4" borderId="10" xfId="8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</cellXfs>
  <cellStyles count="9">
    <cellStyle name="百分比" xfId="2" builtinId="5"/>
    <cellStyle name="常规" xfId="0" builtinId="0"/>
    <cellStyle name="常规 2" xfId="4" xr:uid="{00000000-0005-0000-0000-000031000000}"/>
    <cellStyle name="常规 3 3" xfId="5" xr:uid="{00000000-0005-0000-0000-000032000000}"/>
    <cellStyle name="常规_flash" xfId="6" xr:uid="{00000000-0005-0000-0000-000033000000}"/>
    <cellStyle name="常规_quotation GW" xfId="7" xr:uid="{00000000-0005-0000-0000-000034000000}"/>
    <cellStyle name="常规_长城会短信相关活动报价1016" xfId="8" xr:uid="{00000000-0005-0000-0000-000035000000}"/>
    <cellStyle name="超链接" xfId="3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1:C24"/>
  <sheetViews>
    <sheetView tabSelected="1" zoomScale="80" zoomScaleNormal="80" workbookViewId="0">
      <selection activeCell="C39" sqref="C39"/>
    </sheetView>
  </sheetViews>
  <sheetFormatPr defaultColWidth="8.83203125" defaultRowHeight="15" x14ac:dyDescent="0.25"/>
  <cols>
    <col min="1" max="1" width="5.08203125" customWidth="1"/>
    <col min="2" max="2" width="39.58203125" customWidth="1"/>
    <col min="3" max="3" width="44.9140625" customWidth="1"/>
    <col min="4" max="4" width="19.33203125" customWidth="1"/>
  </cols>
  <sheetData>
    <row r="1" spans="2:3" ht="37.5" customHeight="1" x14ac:dyDescent="0.25">
      <c r="B1" s="67" t="s">
        <v>59</v>
      </c>
      <c r="C1" s="67"/>
    </row>
    <row r="2" spans="2:3" x14ac:dyDescent="0.4">
      <c r="B2" s="3" t="s">
        <v>0</v>
      </c>
      <c r="C2" s="4" t="s">
        <v>1</v>
      </c>
    </row>
    <row r="3" spans="2:3" ht="16.5" x14ac:dyDescent="0.45">
      <c r="B3" s="3" t="s">
        <v>2</v>
      </c>
      <c r="C3" s="7" t="s">
        <v>3</v>
      </c>
    </row>
    <row r="4" spans="2:3" s="1" customFormat="1" ht="16.5" customHeight="1" x14ac:dyDescent="0.25">
      <c r="B4" s="9" t="s">
        <v>4</v>
      </c>
      <c r="C4" s="10" t="s">
        <v>5</v>
      </c>
    </row>
    <row r="5" spans="2:3" s="1" customFormat="1" ht="16.5" customHeight="1" x14ac:dyDescent="0.25">
      <c r="B5" s="9" t="s">
        <v>6</v>
      </c>
      <c r="C5" s="11"/>
    </row>
    <row r="6" spans="2:3" s="1" customFormat="1" ht="16.5" customHeight="1" x14ac:dyDescent="0.25">
      <c r="B6" s="12"/>
      <c r="C6" s="12"/>
    </row>
    <row r="7" spans="2:3" s="1" customFormat="1" ht="30.75" customHeight="1" x14ac:dyDescent="0.25">
      <c r="B7" s="13" t="s">
        <v>7</v>
      </c>
      <c r="C7" s="16" t="s">
        <v>8</v>
      </c>
    </row>
    <row r="8" spans="2:3" s="1" customFormat="1" x14ac:dyDescent="0.25">
      <c r="B8" s="68" t="s">
        <v>9</v>
      </c>
      <c r="C8" s="69"/>
    </row>
    <row r="9" spans="2:3" s="1" customFormat="1" x14ac:dyDescent="0.25">
      <c r="B9" s="60" t="s">
        <v>10</v>
      </c>
      <c r="C9" s="61">
        <f>Medical!H45</f>
        <v>66570</v>
      </c>
    </row>
    <row r="10" spans="2:3" s="1" customFormat="1" x14ac:dyDescent="0.25">
      <c r="B10" s="68" t="s">
        <v>11</v>
      </c>
      <c r="C10" s="69"/>
    </row>
    <row r="11" spans="2:3" s="1" customFormat="1" x14ac:dyDescent="0.25">
      <c r="B11" s="60" t="s">
        <v>10</v>
      </c>
      <c r="C11" s="61">
        <f>Creative!H12</f>
        <v>16000</v>
      </c>
    </row>
    <row r="12" spans="2:3" s="1" customFormat="1" x14ac:dyDescent="0.25">
      <c r="B12" s="68" t="s">
        <v>12</v>
      </c>
      <c r="C12" s="69"/>
    </row>
    <row r="13" spans="2:3" s="1" customFormat="1" x14ac:dyDescent="0.25">
      <c r="B13" s="60" t="s">
        <v>10</v>
      </c>
      <c r="C13" s="61">
        <f>'Staffing Fee'!H12</f>
        <v>11140</v>
      </c>
    </row>
    <row r="14" spans="2:3" ht="6" customHeight="1" x14ac:dyDescent="0.25">
      <c r="B14" s="70"/>
      <c r="C14" s="71"/>
    </row>
    <row r="15" spans="2:3" x14ac:dyDescent="0.25">
      <c r="B15" s="62" t="s">
        <v>10</v>
      </c>
      <c r="C15" s="63">
        <f>C13+C11+C9</f>
        <v>93710</v>
      </c>
    </row>
    <row r="16" spans="2:3" x14ac:dyDescent="0.25">
      <c r="B16" s="62" t="s">
        <v>13</v>
      </c>
      <c r="C16" s="63">
        <f>C15*0.06</f>
        <v>5622.5999999999995</v>
      </c>
    </row>
    <row r="17" spans="2:3" x14ac:dyDescent="0.25">
      <c r="B17" s="21" t="s">
        <v>14</v>
      </c>
      <c r="C17" s="22">
        <f>C15+C16</f>
        <v>99332.6</v>
      </c>
    </row>
    <row r="18" spans="2:3" x14ac:dyDescent="0.25">
      <c r="B18" s="64"/>
      <c r="C18" s="64"/>
    </row>
    <row r="19" spans="2:3" x14ac:dyDescent="0.25">
      <c r="B19" s="65" t="s">
        <v>15</v>
      </c>
      <c r="C19" s="66">
        <f>C13/C15</f>
        <v>0.11887738768541244</v>
      </c>
    </row>
    <row r="20" spans="2:3" x14ac:dyDescent="0.25">
      <c r="B20" s="26"/>
    </row>
    <row r="21" spans="2:3" x14ac:dyDescent="0.25">
      <c r="B21" s="26"/>
    </row>
    <row r="22" spans="2:3" x14ac:dyDescent="0.25">
      <c r="B22" s="26"/>
    </row>
    <row r="23" spans="2:3" x14ac:dyDescent="0.25">
      <c r="B23" s="26"/>
    </row>
    <row r="24" spans="2:3" x14ac:dyDescent="0.25">
      <c r="B24" s="26"/>
    </row>
  </sheetData>
  <mergeCells count="5">
    <mergeCell ref="B1:C1"/>
    <mergeCell ref="B8:C8"/>
    <mergeCell ref="B10:C10"/>
    <mergeCell ref="B12:C12"/>
    <mergeCell ref="B14:C14"/>
  </mergeCells>
  <phoneticPr fontId="15" type="noConversion"/>
  <hyperlinks>
    <hyperlink ref="C4" r:id="rId1" xr:uid="{00000000-0004-0000-0000-000000000000}"/>
  </hyperlinks>
  <pageMargins left="0.75" right="0.75" top="1" bottom="1" header="0.3" footer="0.3"/>
  <pageSetup paperSize="9" scale="9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45"/>
  <sheetViews>
    <sheetView zoomScale="80" zoomScaleNormal="80" workbookViewId="0">
      <selection activeCell="B1" sqref="B1:C1"/>
    </sheetView>
  </sheetViews>
  <sheetFormatPr defaultColWidth="8.6640625" defaultRowHeight="15" x14ac:dyDescent="0.25"/>
  <cols>
    <col min="2" max="2" width="30.25" customWidth="1"/>
    <col min="3" max="3" width="44.9140625" customWidth="1"/>
    <col min="4" max="4" width="19.08203125" customWidth="1"/>
    <col min="5" max="5" width="10.6640625" style="30" customWidth="1"/>
    <col min="6" max="6" width="5.5" style="30" customWidth="1"/>
    <col min="7" max="7" width="9.6640625" style="30" customWidth="1"/>
    <col min="8" max="8" width="12.1640625" style="30" customWidth="1"/>
  </cols>
  <sheetData>
    <row r="1" spans="2:8" ht="40" x14ac:dyDescent="0.25">
      <c r="B1" s="67" t="str">
        <f>Summary!B1</f>
        <v>结算单</v>
      </c>
      <c r="C1" s="67"/>
      <c r="D1" s="43"/>
      <c r="E1" s="44"/>
      <c r="F1" s="45"/>
      <c r="G1" s="45"/>
      <c r="H1" s="45"/>
    </row>
    <row r="2" spans="2:8" ht="16.5" x14ac:dyDescent="0.45">
      <c r="B2" s="3" t="s">
        <v>0</v>
      </c>
      <c r="C2" s="4" t="s">
        <v>1</v>
      </c>
      <c r="D2" s="46"/>
      <c r="E2" s="47"/>
      <c r="F2" s="48"/>
      <c r="G2" s="48"/>
      <c r="H2" s="48"/>
    </row>
    <row r="3" spans="2:8" ht="16.5" x14ac:dyDescent="0.45">
      <c r="B3" s="3" t="s">
        <v>2</v>
      </c>
      <c r="C3" s="7" t="s">
        <v>3</v>
      </c>
      <c r="D3" s="49"/>
      <c r="E3" s="47"/>
      <c r="F3" s="48"/>
      <c r="G3" s="48"/>
      <c r="H3" s="48"/>
    </row>
    <row r="4" spans="2:8" ht="16.5" x14ac:dyDescent="0.25">
      <c r="B4" s="9" t="s">
        <v>4</v>
      </c>
      <c r="C4" s="10" t="s">
        <v>5</v>
      </c>
      <c r="D4" s="50"/>
      <c r="E4" s="51"/>
      <c r="F4" s="52"/>
      <c r="G4" s="52"/>
      <c r="H4" s="52"/>
    </row>
    <row r="5" spans="2:8" ht="16.5" x14ac:dyDescent="0.25">
      <c r="B5" s="9" t="s">
        <v>6</v>
      </c>
      <c r="C5" s="11"/>
      <c r="D5" s="50"/>
      <c r="E5" s="51"/>
      <c r="F5" s="52"/>
      <c r="G5" s="52"/>
      <c r="H5" s="52"/>
    </row>
    <row r="6" spans="2:8" ht="16.5" x14ac:dyDescent="0.25">
      <c r="B6" s="53"/>
      <c r="C6" s="53"/>
      <c r="D6" s="53"/>
      <c r="E6" s="51"/>
      <c r="F6" s="52"/>
      <c r="G6" s="52"/>
      <c r="H6" s="52"/>
    </row>
    <row r="7" spans="2:8" ht="33" x14ac:dyDescent="0.25">
      <c r="B7" s="54" t="s">
        <v>7</v>
      </c>
      <c r="C7" s="55" t="s">
        <v>16</v>
      </c>
      <c r="D7" s="55" t="s">
        <v>17</v>
      </c>
      <c r="E7" s="56" t="s">
        <v>18</v>
      </c>
      <c r="F7" s="54" t="s">
        <v>19</v>
      </c>
      <c r="G7" s="54" t="s">
        <v>20</v>
      </c>
      <c r="H7" s="54" t="s">
        <v>21</v>
      </c>
    </row>
    <row r="8" spans="2:8" ht="16.5" x14ac:dyDescent="0.25">
      <c r="B8" s="72" t="s">
        <v>22</v>
      </c>
      <c r="C8" s="72"/>
      <c r="D8" s="72"/>
      <c r="E8" s="73"/>
      <c r="F8" s="73"/>
      <c r="G8" s="73"/>
      <c r="H8" s="73"/>
    </row>
    <row r="9" spans="2:8" x14ac:dyDescent="0.25">
      <c r="B9" s="36" t="s">
        <v>23</v>
      </c>
      <c r="C9" s="36" t="s">
        <v>24</v>
      </c>
      <c r="D9" s="81">
        <v>2021</v>
      </c>
      <c r="E9" s="57">
        <v>300</v>
      </c>
      <c r="F9" s="58" t="s">
        <v>25</v>
      </c>
      <c r="G9" s="39">
        <v>40</v>
      </c>
      <c r="H9" s="40">
        <f t="shared" ref="H9:H11" si="0">E9*G9</f>
        <v>12000</v>
      </c>
    </row>
    <row r="10" spans="2:8" x14ac:dyDescent="0.25">
      <c r="B10" s="36" t="s">
        <v>26</v>
      </c>
      <c r="C10" s="36" t="s">
        <v>27</v>
      </c>
      <c r="D10" s="81"/>
      <c r="E10" s="57">
        <v>2000</v>
      </c>
      <c r="F10" s="58" t="s">
        <v>28</v>
      </c>
      <c r="G10" s="39">
        <v>1</v>
      </c>
      <c r="H10" s="40">
        <f t="shared" si="0"/>
        <v>2000</v>
      </c>
    </row>
    <row r="11" spans="2:8" x14ac:dyDescent="0.25">
      <c r="B11" s="36" t="s">
        <v>29</v>
      </c>
      <c r="C11" s="36" t="s">
        <v>30</v>
      </c>
      <c r="D11" s="81"/>
      <c r="E11" s="57">
        <v>500</v>
      </c>
      <c r="F11" s="58" t="s">
        <v>28</v>
      </c>
      <c r="G11" s="39">
        <v>1</v>
      </c>
      <c r="H11" s="40">
        <f t="shared" si="0"/>
        <v>500</v>
      </c>
    </row>
    <row r="12" spans="2:8" x14ac:dyDescent="0.25">
      <c r="B12" s="36" t="s">
        <v>31</v>
      </c>
      <c r="C12" s="36" t="s">
        <v>32</v>
      </c>
      <c r="D12" s="81"/>
      <c r="E12" s="57">
        <v>15</v>
      </c>
      <c r="F12" s="58" t="s">
        <v>33</v>
      </c>
      <c r="G12" s="39">
        <v>40</v>
      </c>
      <c r="H12" s="40">
        <f t="shared" ref="H12:H17" si="1">E12*G12</f>
        <v>600</v>
      </c>
    </row>
    <row r="13" spans="2:8" x14ac:dyDescent="0.25">
      <c r="B13" s="36" t="s">
        <v>34</v>
      </c>
      <c r="C13" s="36" t="s">
        <v>24</v>
      </c>
      <c r="D13" s="81"/>
      <c r="E13" s="57">
        <v>30</v>
      </c>
      <c r="F13" s="58" t="s">
        <v>25</v>
      </c>
      <c r="G13" s="39">
        <v>35</v>
      </c>
      <c r="H13" s="40">
        <f t="shared" si="1"/>
        <v>1050</v>
      </c>
    </row>
    <row r="14" spans="2:8" x14ac:dyDescent="0.25">
      <c r="B14" s="36" t="s">
        <v>35</v>
      </c>
      <c r="C14" s="36" t="s">
        <v>36</v>
      </c>
      <c r="D14" s="81"/>
      <c r="E14" s="57">
        <v>20</v>
      </c>
      <c r="F14" s="58" t="s">
        <v>37</v>
      </c>
      <c r="G14" s="39">
        <v>5</v>
      </c>
      <c r="H14" s="40">
        <f t="shared" si="1"/>
        <v>100</v>
      </c>
    </row>
    <row r="15" spans="2:8" x14ac:dyDescent="0.25">
      <c r="B15" s="36" t="s">
        <v>38</v>
      </c>
      <c r="C15" s="36" t="s">
        <v>38</v>
      </c>
      <c r="D15" s="81"/>
      <c r="E15" s="57">
        <v>7</v>
      </c>
      <c r="F15" s="58" t="s">
        <v>33</v>
      </c>
      <c r="G15" s="39">
        <v>20</v>
      </c>
      <c r="H15" s="40">
        <f t="shared" si="1"/>
        <v>140</v>
      </c>
    </row>
    <row r="16" spans="2:8" x14ac:dyDescent="0.25">
      <c r="B16" s="36" t="s">
        <v>39</v>
      </c>
      <c r="C16" s="36" t="s">
        <v>39</v>
      </c>
      <c r="D16" s="81"/>
      <c r="E16" s="57">
        <v>10</v>
      </c>
      <c r="F16" s="58" t="s">
        <v>33</v>
      </c>
      <c r="G16" s="39">
        <v>20</v>
      </c>
      <c r="H16" s="40">
        <f t="shared" si="1"/>
        <v>200</v>
      </c>
    </row>
    <row r="17" spans="2:8" x14ac:dyDescent="0.25">
      <c r="B17" s="36" t="s">
        <v>40</v>
      </c>
      <c r="C17" s="36" t="s">
        <v>41</v>
      </c>
      <c r="D17" s="81"/>
      <c r="E17" s="57">
        <v>100</v>
      </c>
      <c r="F17" s="58" t="s">
        <v>25</v>
      </c>
      <c r="G17" s="39">
        <v>40</v>
      </c>
      <c r="H17" s="40">
        <f t="shared" si="1"/>
        <v>4000</v>
      </c>
    </row>
    <row r="18" spans="2:8" x14ac:dyDescent="0.25">
      <c r="B18" s="74" t="s">
        <v>42</v>
      </c>
      <c r="C18" s="74"/>
      <c r="D18" s="74"/>
      <c r="E18" s="75"/>
      <c r="F18" s="75"/>
      <c r="G18" s="75"/>
      <c r="H18" s="41">
        <f>SUM(H9:H17)</f>
        <v>20590</v>
      </c>
    </row>
    <row r="19" spans="2:8" ht="16.5" x14ac:dyDescent="0.25">
      <c r="B19" s="72" t="s">
        <v>43</v>
      </c>
      <c r="C19" s="72"/>
      <c r="D19" s="72"/>
      <c r="E19" s="73"/>
      <c r="F19" s="73"/>
      <c r="G19" s="73"/>
      <c r="H19" s="73"/>
    </row>
    <row r="20" spans="2:8" x14ac:dyDescent="0.25">
      <c r="B20" s="36" t="s">
        <v>23</v>
      </c>
      <c r="C20" s="36" t="s">
        <v>24</v>
      </c>
      <c r="D20" s="81">
        <v>2021</v>
      </c>
      <c r="E20" s="57">
        <v>300</v>
      </c>
      <c r="F20" s="58" t="s">
        <v>25</v>
      </c>
      <c r="G20" s="39">
        <v>40</v>
      </c>
      <c r="H20" s="40">
        <f>E20*G20</f>
        <v>12000</v>
      </c>
    </row>
    <row r="21" spans="2:8" x14ac:dyDescent="0.25">
      <c r="B21" s="36" t="s">
        <v>26</v>
      </c>
      <c r="C21" s="36" t="s">
        <v>27</v>
      </c>
      <c r="D21" s="81"/>
      <c r="E21" s="57">
        <v>2000</v>
      </c>
      <c r="F21" s="58" t="s">
        <v>28</v>
      </c>
      <c r="G21" s="39">
        <v>1</v>
      </c>
      <c r="H21" s="40">
        <f t="shared" ref="H21:H28" si="2">E21*G21</f>
        <v>2000</v>
      </c>
    </row>
    <row r="22" spans="2:8" x14ac:dyDescent="0.25">
      <c r="B22" s="36" t="s">
        <v>29</v>
      </c>
      <c r="C22" s="36" t="s">
        <v>30</v>
      </c>
      <c r="D22" s="81"/>
      <c r="E22" s="57">
        <v>500</v>
      </c>
      <c r="F22" s="58" t="s">
        <v>28</v>
      </c>
      <c r="G22" s="39">
        <v>1</v>
      </c>
      <c r="H22" s="40">
        <f t="shared" si="2"/>
        <v>500</v>
      </c>
    </row>
    <row r="23" spans="2:8" x14ac:dyDescent="0.25">
      <c r="B23" s="36" t="s">
        <v>31</v>
      </c>
      <c r="C23" s="36" t="s">
        <v>32</v>
      </c>
      <c r="D23" s="81"/>
      <c r="E23" s="57">
        <v>15</v>
      </c>
      <c r="F23" s="58" t="s">
        <v>33</v>
      </c>
      <c r="G23" s="39">
        <v>40</v>
      </c>
      <c r="H23" s="40">
        <f t="shared" si="2"/>
        <v>600</v>
      </c>
    </row>
    <row r="24" spans="2:8" x14ac:dyDescent="0.25">
      <c r="B24" s="36" t="s">
        <v>34</v>
      </c>
      <c r="C24" s="36" t="s">
        <v>24</v>
      </c>
      <c r="D24" s="81"/>
      <c r="E24" s="57">
        <v>30</v>
      </c>
      <c r="F24" s="58" t="s">
        <v>25</v>
      </c>
      <c r="G24" s="39">
        <v>35</v>
      </c>
      <c r="H24" s="40">
        <f t="shared" si="2"/>
        <v>1050</v>
      </c>
    </row>
    <row r="25" spans="2:8" x14ac:dyDescent="0.25">
      <c r="B25" s="36" t="s">
        <v>35</v>
      </c>
      <c r="C25" s="36" t="s">
        <v>36</v>
      </c>
      <c r="D25" s="81"/>
      <c r="E25" s="57">
        <v>20</v>
      </c>
      <c r="F25" s="58" t="s">
        <v>37</v>
      </c>
      <c r="G25" s="39">
        <v>5</v>
      </c>
      <c r="H25" s="40">
        <f t="shared" si="2"/>
        <v>100</v>
      </c>
    </row>
    <row r="26" spans="2:8" x14ac:dyDescent="0.25">
      <c r="B26" s="36" t="s">
        <v>38</v>
      </c>
      <c r="C26" s="36" t="s">
        <v>38</v>
      </c>
      <c r="D26" s="81"/>
      <c r="E26" s="57">
        <v>7</v>
      </c>
      <c r="F26" s="58" t="s">
        <v>33</v>
      </c>
      <c r="G26" s="39">
        <v>20</v>
      </c>
      <c r="H26" s="40">
        <f t="shared" si="2"/>
        <v>140</v>
      </c>
    </row>
    <row r="27" spans="2:8" x14ac:dyDescent="0.25">
      <c r="B27" s="36" t="s">
        <v>39</v>
      </c>
      <c r="C27" s="36" t="s">
        <v>39</v>
      </c>
      <c r="D27" s="81"/>
      <c r="E27" s="57">
        <v>10</v>
      </c>
      <c r="F27" s="58" t="s">
        <v>33</v>
      </c>
      <c r="G27" s="39">
        <v>20</v>
      </c>
      <c r="H27" s="40">
        <f t="shared" si="2"/>
        <v>200</v>
      </c>
    </row>
    <row r="28" spans="2:8" x14ac:dyDescent="0.25">
      <c r="B28" s="36" t="s">
        <v>40</v>
      </c>
      <c r="C28" s="36" t="s">
        <v>41</v>
      </c>
      <c r="D28" s="81"/>
      <c r="E28" s="57">
        <v>100</v>
      </c>
      <c r="F28" s="58" t="s">
        <v>25</v>
      </c>
      <c r="G28" s="39">
        <v>40</v>
      </c>
      <c r="H28" s="40">
        <f t="shared" si="2"/>
        <v>4000</v>
      </c>
    </row>
    <row r="29" spans="2:8" x14ac:dyDescent="0.25">
      <c r="B29" s="74" t="s">
        <v>42</v>
      </c>
      <c r="C29" s="74"/>
      <c r="D29" s="74"/>
      <c r="E29" s="75"/>
      <c r="F29" s="75"/>
      <c r="G29" s="75"/>
      <c r="H29" s="41">
        <f>SUM(H20:H28)</f>
        <v>20590</v>
      </c>
    </row>
    <row r="30" spans="2:8" ht="16.5" x14ac:dyDescent="0.25">
      <c r="B30" s="72" t="s">
        <v>44</v>
      </c>
      <c r="C30" s="72"/>
      <c r="D30" s="72"/>
      <c r="E30" s="73"/>
      <c r="F30" s="73"/>
      <c r="G30" s="73"/>
      <c r="H30" s="73"/>
    </row>
    <row r="31" spans="2:8" x14ac:dyDescent="0.25">
      <c r="B31" s="36" t="s">
        <v>23</v>
      </c>
      <c r="C31" s="36" t="s">
        <v>24</v>
      </c>
      <c r="D31" s="81">
        <v>2021</v>
      </c>
      <c r="E31" s="57">
        <v>300</v>
      </c>
      <c r="F31" s="58" t="s">
        <v>25</v>
      </c>
      <c r="G31" s="39">
        <v>40</v>
      </c>
      <c r="H31" s="40">
        <f t="shared" ref="H31:H39" si="3">E31*G31</f>
        <v>12000</v>
      </c>
    </row>
    <row r="32" spans="2:8" x14ac:dyDescent="0.25">
      <c r="B32" s="36" t="s">
        <v>26</v>
      </c>
      <c r="C32" s="36" t="s">
        <v>27</v>
      </c>
      <c r="D32" s="81"/>
      <c r="E32" s="57">
        <v>2000</v>
      </c>
      <c r="F32" s="58" t="s">
        <v>28</v>
      </c>
      <c r="G32" s="39">
        <v>1</v>
      </c>
      <c r="H32" s="40">
        <f t="shared" si="3"/>
        <v>2000</v>
      </c>
    </row>
    <row r="33" spans="2:8" x14ac:dyDescent="0.25">
      <c r="B33" s="36" t="s">
        <v>29</v>
      </c>
      <c r="C33" s="36" t="s">
        <v>30</v>
      </c>
      <c r="D33" s="81"/>
      <c r="E33" s="57">
        <v>500</v>
      </c>
      <c r="F33" s="58" t="s">
        <v>28</v>
      </c>
      <c r="G33" s="39">
        <v>1</v>
      </c>
      <c r="H33" s="40">
        <f t="shared" si="3"/>
        <v>500</v>
      </c>
    </row>
    <row r="34" spans="2:8" x14ac:dyDescent="0.25">
      <c r="B34" s="36" t="s">
        <v>31</v>
      </c>
      <c r="C34" s="36" t="s">
        <v>32</v>
      </c>
      <c r="D34" s="81"/>
      <c r="E34" s="57">
        <v>15</v>
      </c>
      <c r="F34" s="58" t="s">
        <v>33</v>
      </c>
      <c r="G34" s="39">
        <v>40</v>
      </c>
      <c r="H34" s="40">
        <f t="shared" si="3"/>
        <v>600</v>
      </c>
    </row>
    <row r="35" spans="2:8" x14ac:dyDescent="0.25">
      <c r="B35" s="36" t="s">
        <v>34</v>
      </c>
      <c r="C35" s="36" t="s">
        <v>24</v>
      </c>
      <c r="D35" s="81"/>
      <c r="E35" s="57">
        <v>30</v>
      </c>
      <c r="F35" s="58" t="s">
        <v>25</v>
      </c>
      <c r="G35" s="39">
        <v>35</v>
      </c>
      <c r="H35" s="40">
        <f t="shared" si="3"/>
        <v>1050</v>
      </c>
    </row>
    <row r="36" spans="2:8" x14ac:dyDescent="0.25">
      <c r="B36" s="36" t="s">
        <v>35</v>
      </c>
      <c r="C36" s="36" t="s">
        <v>36</v>
      </c>
      <c r="D36" s="81"/>
      <c r="E36" s="57">
        <v>20</v>
      </c>
      <c r="F36" s="58" t="s">
        <v>37</v>
      </c>
      <c r="G36" s="39">
        <v>5</v>
      </c>
      <c r="H36" s="40">
        <f t="shared" si="3"/>
        <v>100</v>
      </c>
    </row>
    <row r="37" spans="2:8" x14ac:dyDescent="0.25">
      <c r="B37" s="36" t="s">
        <v>38</v>
      </c>
      <c r="C37" s="36" t="s">
        <v>38</v>
      </c>
      <c r="D37" s="81"/>
      <c r="E37" s="57">
        <v>7</v>
      </c>
      <c r="F37" s="58" t="s">
        <v>33</v>
      </c>
      <c r="G37" s="39">
        <v>20</v>
      </c>
      <c r="H37" s="40">
        <f t="shared" si="3"/>
        <v>140</v>
      </c>
    </row>
    <row r="38" spans="2:8" x14ac:dyDescent="0.25">
      <c r="B38" s="36" t="s">
        <v>39</v>
      </c>
      <c r="C38" s="36" t="s">
        <v>39</v>
      </c>
      <c r="D38" s="81"/>
      <c r="E38" s="57">
        <v>10</v>
      </c>
      <c r="F38" s="58" t="s">
        <v>33</v>
      </c>
      <c r="G38" s="39">
        <v>20</v>
      </c>
      <c r="H38" s="40">
        <f t="shared" si="3"/>
        <v>200</v>
      </c>
    </row>
    <row r="39" spans="2:8" x14ac:dyDescent="0.25">
      <c r="B39" s="36" t="s">
        <v>40</v>
      </c>
      <c r="C39" s="36" t="s">
        <v>41</v>
      </c>
      <c r="D39" s="81"/>
      <c r="E39" s="57">
        <v>100</v>
      </c>
      <c r="F39" s="58" t="s">
        <v>25</v>
      </c>
      <c r="G39" s="39">
        <v>40</v>
      </c>
      <c r="H39" s="40">
        <f t="shared" si="3"/>
        <v>4000</v>
      </c>
    </row>
    <row r="40" spans="2:8" x14ac:dyDescent="0.25">
      <c r="B40" s="74" t="s">
        <v>42</v>
      </c>
      <c r="C40" s="74"/>
      <c r="D40" s="74"/>
      <c r="E40" s="75"/>
      <c r="F40" s="75"/>
      <c r="G40" s="75"/>
      <c r="H40" s="41">
        <f>SUM(H31:H39)</f>
        <v>20590</v>
      </c>
    </row>
    <row r="41" spans="2:8" ht="16.5" x14ac:dyDescent="0.25">
      <c r="B41" s="76" t="s">
        <v>45</v>
      </c>
      <c r="C41" s="77"/>
      <c r="D41" s="77"/>
      <c r="E41" s="77"/>
      <c r="F41" s="77"/>
      <c r="G41" s="77"/>
      <c r="H41" s="78"/>
    </row>
    <row r="42" spans="2:8" x14ac:dyDescent="0.4">
      <c r="B42" s="35" t="s">
        <v>46</v>
      </c>
      <c r="C42" s="36" t="s">
        <v>47</v>
      </c>
      <c r="D42" s="37">
        <v>2021</v>
      </c>
      <c r="E42" s="38">
        <v>800</v>
      </c>
      <c r="F42" s="38" t="s">
        <v>25</v>
      </c>
      <c r="G42" s="39">
        <v>3</v>
      </c>
      <c r="H42" s="40">
        <f>E42*G42</f>
        <v>2400</v>
      </c>
    </row>
    <row r="43" spans="2:8" x14ac:dyDescent="0.25">
      <c r="B43" s="74" t="s">
        <v>42</v>
      </c>
      <c r="C43" s="74"/>
      <c r="D43" s="74"/>
      <c r="E43" s="75"/>
      <c r="F43" s="75"/>
      <c r="G43" s="75"/>
      <c r="H43" s="41">
        <f>SUM(H42)</f>
        <v>2400</v>
      </c>
    </row>
    <row r="44" spans="2:8" x14ac:dyDescent="0.25">
      <c r="B44" s="74" t="s">
        <v>48</v>
      </c>
      <c r="C44" s="74"/>
      <c r="D44" s="74"/>
      <c r="E44" s="75"/>
      <c r="F44" s="75"/>
      <c r="G44" s="75"/>
      <c r="H44" s="41">
        <f>SUM(H43)*2</f>
        <v>4800</v>
      </c>
    </row>
    <row r="45" spans="2:8" x14ac:dyDescent="0.25">
      <c r="B45" s="79" t="s">
        <v>10</v>
      </c>
      <c r="C45" s="79"/>
      <c r="D45" s="79"/>
      <c r="E45" s="80"/>
      <c r="F45" s="80"/>
      <c r="G45" s="80"/>
      <c r="H45" s="59">
        <f>H18+H29+H40+H44</f>
        <v>66570</v>
      </c>
    </row>
  </sheetData>
  <mergeCells count="14">
    <mergeCell ref="B45:G45"/>
    <mergeCell ref="D9:D17"/>
    <mergeCell ref="D20:D28"/>
    <mergeCell ref="D31:D39"/>
    <mergeCell ref="B30:H30"/>
    <mergeCell ref="B40:G40"/>
    <mergeCell ref="B41:H41"/>
    <mergeCell ref="B43:G43"/>
    <mergeCell ref="B44:G44"/>
    <mergeCell ref="B1:C1"/>
    <mergeCell ref="B8:H8"/>
    <mergeCell ref="B18:G18"/>
    <mergeCell ref="B19:H19"/>
    <mergeCell ref="B29:G29"/>
  </mergeCells>
  <phoneticPr fontId="15" type="noConversion"/>
  <hyperlinks>
    <hyperlink ref="C4" r:id="rId1" xr:uid="{00000000-0004-0000-0100-000000000000}"/>
  </hyperlinks>
  <pageMargins left="0.75" right="0.75" top="1" bottom="1" header="0.5" footer="0.5"/>
  <pageSetup paperSize="9" scale="57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B1:H12"/>
  <sheetViews>
    <sheetView zoomScale="80" zoomScaleNormal="80" workbookViewId="0">
      <selection activeCell="B1" sqref="B1:C1"/>
    </sheetView>
  </sheetViews>
  <sheetFormatPr defaultColWidth="8.6640625" defaultRowHeight="15" x14ac:dyDescent="0.25"/>
  <cols>
    <col min="2" max="2" width="36.33203125" customWidth="1"/>
    <col min="3" max="3" width="48.1640625" customWidth="1"/>
    <col min="4" max="4" width="18.58203125" customWidth="1"/>
    <col min="5" max="5" width="10.6640625" style="30" customWidth="1"/>
    <col min="6" max="6" width="5.5" customWidth="1"/>
    <col min="7" max="7" width="9.6640625" customWidth="1"/>
    <col min="8" max="8" width="12.83203125" customWidth="1"/>
  </cols>
  <sheetData>
    <row r="1" spans="2:8" ht="40" x14ac:dyDescent="0.25">
      <c r="B1" s="67" t="str">
        <f>Summary!B1</f>
        <v>结算单</v>
      </c>
      <c r="C1" s="67"/>
      <c r="D1" s="3"/>
      <c r="E1" s="31"/>
      <c r="F1" s="3"/>
      <c r="G1" s="3"/>
      <c r="H1" s="3"/>
    </row>
    <row r="2" spans="2:8" x14ac:dyDescent="0.4">
      <c r="B2" s="3" t="s">
        <v>0</v>
      </c>
      <c r="C2" s="4" t="s">
        <v>1</v>
      </c>
      <c r="D2" s="5"/>
      <c r="E2" s="6"/>
      <c r="F2" s="6"/>
      <c r="G2" s="6"/>
      <c r="H2" s="6"/>
    </row>
    <row r="3" spans="2:8" ht="16.5" x14ac:dyDescent="0.45">
      <c r="B3" s="3" t="s">
        <v>2</v>
      </c>
      <c r="C3" s="7" t="s">
        <v>3</v>
      </c>
      <c r="D3" s="8"/>
      <c r="E3" s="6"/>
      <c r="F3" s="6"/>
      <c r="G3" s="6"/>
      <c r="H3" s="6"/>
    </row>
    <row r="4" spans="2:8" x14ac:dyDescent="0.25">
      <c r="B4" s="9" t="s">
        <v>4</v>
      </c>
      <c r="C4" s="10" t="s">
        <v>5</v>
      </c>
      <c r="D4" s="9"/>
      <c r="E4" s="32"/>
      <c r="F4" s="9"/>
      <c r="G4" s="9"/>
      <c r="H4" s="9"/>
    </row>
    <row r="5" spans="2:8" x14ac:dyDescent="0.25">
      <c r="B5" s="9" t="s">
        <v>6</v>
      </c>
      <c r="C5" s="11"/>
      <c r="D5" s="9"/>
      <c r="E5" s="32"/>
      <c r="F5" s="9"/>
      <c r="G5" s="9"/>
      <c r="H5" s="9"/>
    </row>
    <row r="6" spans="2:8" x14ac:dyDescent="0.25">
      <c r="B6" s="12"/>
      <c r="C6" s="12"/>
      <c r="D6" s="12"/>
      <c r="E6" s="32"/>
      <c r="F6" s="12"/>
      <c r="G6" s="12"/>
      <c r="H6" s="12"/>
    </row>
    <row r="7" spans="2:8" ht="29" x14ac:dyDescent="0.25">
      <c r="B7" s="33" t="s">
        <v>7</v>
      </c>
      <c r="C7" s="34" t="s">
        <v>16</v>
      </c>
      <c r="D7" s="34" t="s">
        <v>17</v>
      </c>
      <c r="E7" s="33" t="s">
        <v>18</v>
      </c>
      <c r="F7" s="33" t="s">
        <v>19</v>
      </c>
      <c r="G7" s="33" t="s">
        <v>20</v>
      </c>
      <c r="H7" s="33" t="s">
        <v>21</v>
      </c>
    </row>
    <row r="8" spans="2:8" ht="16.5" x14ac:dyDescent="0.25">
      <c r="B8" s="76" t="s">
        <v>49</v>
      </c>
      <c r="C8" s="77"/>
      <c r="D8" s="77"/>
      <c r="E8" s="77"/>
      <c r="F8" s="77"/>
      <c r="G8" s="77"/>
      <c r="H8" s="78"/>
    </row>
    <row r="9" spans="2:8" x14ac:dyDescent="0.4">
      <c r="B9" s="35" t="s">
        <v>50</v>
      </c>
      <c r="C9" s="36" t="s">
        <v>51</v>
      </c>
      <c r="D9" s="37">
        <v>2021</v>
      </c>
      <c r="E9" s="38">
        <v>2000</v>
      </c>
      <c r="F9" s="38" t="s">
        <v>52</v>
      </c>
      <c r="G9" s="39">
        <v>4</v>
      </c>
      <c r="H9" s="40">
        <f>E9*G9</f>
        <v>8000</v>
      </c>
    </row>
    <row r="10" spans="2:8" x14ac:dyDescent="0.25">
      <c r="B10" s="74" t="s">
        <v>42</v>
      </c>
      <c r="C10" s="74"/>
      <c r="D10" s="74"/>
      <c r="E10" s="75"/>
      <c r="F10" s="75"/>
      <c r="G10" s="75"/>
      <c r="H10" s="41">
        <f>SUM(H9)</f>
        <v>8000</v>
      </c>
    </row>
    <row r="11" spans="2:8" x14ac:dyDescent="0.25">
      <c r="B11" s="74" t="s">
        <v>48</v>
      </c>
      <c r="C11" s="74"/>
      <c r="D11" s="74"/>
      <c r="E11" s="75"/>
      <c r="F11" s="75"/>
      <c r="G11" s="75"/>
      <c r="H11" s="41">
        <f>SUM(H10)*2</f>
        <v>16000</v>
      </c>
    </row>
    <row r="12" spans="2:8" x14ac:dyDescent="0.25">
      <c r="B12" s="79" t="s">
        <v>10</v>
      </c>
      <c r="C12" s="79"/>
      <c r="D12" s="79"/>
      <c r="E12" s="80"/>
      <c r="F12" s="79"/>
      <c r="G12" s="79"/>
      <c r="H12" s="42">
        <f>H11</f>
        <v>16000</v>
      </c>
    </row>
  </sheetData>
  <mergeCells count="5">
    <mergeCell ref="B1:C1"/>
    <mergeCell ref="B8:H8"/>
    <mergeCell ref="B10:G10"/>
    <mergeCell ref="B11:G11"/>
    <mergeCell ref="B12:G12"/>
  </mergeCells>
  <phoneticPr fontId="15" type="noConversion"/>
  <hyperlinks>
    <hyperlink ref="C4" r:id="rId1" xr:uid="{00000000-0004-0000-0200-000000000000}"/>
  </hyperlinks>
  <pageMargins left="0.75" right="0.75" top="1" bottom="1" header="0.5" footer="0.5"/>
  <pageSetup paperSize="9" scale="53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21"/>
  <sheetViews>
    <sheetView zoomScale="80" zoomScaleNormal="80" workbookViewId="0">
      <selection activeCell="C49" sqref="C49"/>
    </sheetView>
  </sheetViews>
  <sheetFormatPr defaultColWidth="8.83203125" defaultRowHeight="15" x14ac:dyDescent="0.25"/>
  <cols>
    <col min="1" max="1" width="5.08203125" customWidth="1"/>
    <col min="2" max="2" width="28.9140625" customWidth="1"/>
    <col min="3" max="3" width="44.9140625" style="2" customWidth="1"/>
    <col min="4" max="4" width="16.83203125" style="2" customWidth="1"/>
    <col min="5" max="5" width="11" customWidth="1"/>
    <col min="6" max="6" width="8.33203125" customWidth="1"/>
    <col min="7" max="7" width="10.08203125" customWidth="1"/>
    <col min="8" max="8" width="14.83203125" customWidth="1"/>
  </cols>
  <sheetData>
    <row r="1" spans="2:8" ht="37.5" customHeight="1" x14ac:dyDescent="0.25">
      <c r="B1" s="67" t="str">
        <f>Summary!B1</f>
        <v>结算单</v>
      </c>
      <c r="C1" s="67"/>
      <c r="D1" s="3"/>
      <c r="E1" s="3"/>
      <c r="F1" s="3"/>
      <c r="G1" s="3"/>
      <c r="H1" s="3"/>
    </row>
    <row r="2" spans="2:8" x14ac:dyDescent="0.4">
      <c r="B2" s="3" t="s">
        <v>0</v>
      </c>
      <c r="C2" s="4" t="s">
        <v>1</v>
      </c>
      <c r="D2" s="5"/>
      <c r="E2" s="6"/>
      <c r="F2" s="6"/>
      <c r="G2" s="6"/>
      <c r="H2" s="6"/>
    </row>
    <row r="3" spans="2:8" ht="16.5" x14ac:dyDescent="0.45">
      <c r="B3" s="3" t="s">
        <v>2</v>
      </c>
      <c r="C3" s="7" t="s">
        <v>3</v>
      </c>
      <c r="D3" s="8"/>
      <c r="E3" s="6"/>
      <c r="F3" s="6"/>
      <c r="G3" s="6"/>
      <c r="H3" s="6"/>
    </row>
    <row r="4" spans="2:8" s="1" customFormat="1" ht="16.5" customHeight="1" x14ac:dyDescent="0.25">
      <c r="B4" s="9" t="s">
        <v>4</v>
      </c>
      <c r="C4" s="10" t="s">
        <v>5</v>
      </c>
      <c r="D4" s="9"/>
      <c r="E4" s="9"/>
      <c r="F4" s="9"/>
      <c r="G4" s="9"/>
      <c r="H4" s="9"/>
    </row>
    <row r="5" spans="2:8" s="1" customFormat="1" ht="16.5" customHeight="1" x14ac:dyDescent="0.25">
      <c r="B5" s="9" t="s">
        <v>6</v>
      </c>
      <c r="C5" s="11"/>
      <c r="D5" s="9"/>
      <c r="E5" s="9"/>
      <c r="F5" s="9"/>
      <c r="G5" s="9"/>
      <c r="H5" s="9"/>
    </row>
    <row r="6" spans="2:8" s="1" customFormat="1" ht="16.5" customHeight="1" x14ac:dyDescent="0.25">
      <c r="B6" s="12"/>
      <c r="C6" s="12"/>
      <c r="D6" s="12"/>
      <c r="E6" s="12"/>
      <c r="F6" s="12"/>
      <c r="G6" s="12"/>
      <c r="H6" s="12"/>
    </row>
    <row r="7" spans="2:8" s="1" customFormat="1" ht="39" customHeight="1" x14ac:dyDescent="0.25">
      <c r="B7" s="13" t="s">
        <v>7</v>
      </c>
      <c r="C7" s="14" t="s">
        <v>16</v>
      </c>
      <c r="D7" s="14" t="s">
        <v>17</v>
      </c>
      <c r="E7" s="15" t="s">
        <v>18</v>
      </c>
      <c r="F7" s="15" t="s">
        <v>19</v>
      </c>
      <c r="G7" s="15" t="s">
        <v>20</v>
      </c>
      <c r="H7" s="16" t="s">
        <v>21</v>
      </c>
    </row>
    <row r="8" spans="2:8" ht="33.75" customHeight="1" x14ac:dyDescent="0.25">
      <c r="B8" s="82" t="s">
        <v>53</v>
      </c>
      <c r="C8" s="83"/>
      <c r="D8" s="83"/>
      <c r="E8" s="83"/>
      <c r="F8" s="83"/>
      <c r="G8" s="83"/>
      <c r="H8" s="84"/>
    </row>
    <row r="9" spans="2:8" x14ac:dyDescent="0.25">
      <c r="B9" s="17" t="s">
        <v>54</v>
      </c>
      <c r="C9" s="87" t="s">
        <v>55</v>
      </c>
      <c r="D9" s="89">
        <v>2021</v>
      </c>
      <c r="E9" s="18">
        <v>550</v>
      </c>
      <c r="F9" s="19" t="s">
        <v>56</v>
      </c>
      <c r="G9" s="18">
        <v>8</v>
      </c>
      <c r="H9" s="20">
        <f t="shared" ref="H9:H11" si="0">SUM(E9*G9)</f>
        <v>4400</v>
      </c>
    </row>
    <row r="10" spans="2:8" x14ac:dyDescent="0.25">
      <c r="B10" s="17" t="s">
        <v>57</v>
      </c>
      <c r="C10" s="88"/>
      <c r="D10" s="90"/>
      <c r="E10" s="18">
        <v>530</v>
      </c>
      <c r="F10" s="19" t="s">
        <v>56</v>
      </c>
      <c r="G10" s="18">
        <v>8</v>
      </c>
      <c r="H10" s="20">
        <f t="shared" si="0"/>
        <v>4240</v>
      </c>
    </row>
    <row r="11" spans="2:8" x14ac:dyDescent="0.25">
      <c r="B11" s="17" t="s">
        <v>58</v>
      </c>
      <c r="C11" s="88"/>
      <c r="D11" s="90"/>
      <c r="E11" s="18">
        <v>250</v>
      </c>
      <c r="F11" s="19" t="s">
        <v>56</v>
      </c>
      <c r="G11" s="18">
        <v>10</v>
      </c>
      <c r="H11" s="20">
        <f t="shared" si="0"/>
        <v>2500</v>
      </c>
    </row>
    <row r="12" spans="2:8" x14ac:dyDescent="0.25">
      <c r="B12" s="85" t="s">
        <v>10</v>
      </c>
      <c r="C12" s="86"/>
      <c r="D12" s="86"/>
      <c r="E12" s="86"/>
      <c r="F12" s="86"/>
      <c r="G12" s="86"/>
      <c r="H12" s="22">
        <f>SUM(H9:H11)</f>
        <v>11140</v>
      </c>
    </row>
    <row r="16" spans="2:8" x14ac:dyDescent="0.4">
      <c r="B16" s="23"/>
      <c r="C16" s="24"/>
      <c r="D16" s="24"/>
      <c r="E16" s="25"/>
    </row>
    <row r="17" spans="2:5" x14ac:dyDescent="0.25">
      <c r="B17" s="26"/>
      <c r="C17" s="27"/>
      <c r="D17" s="27"/>
      <c r="E17" s="28"/>
    </row>
    <row r="18" spans="2:5" x14ac:dyDescent="0.25">
      <c r="B18" s="26"/>
      <c r="C18" s="27"/>
      <c r="D18" s="27"/>
      <c r="E18" s="28"/>
    </row>
    <row r="19" spans="2:5" x14ac:dyDescent="0.25">
      <c r="B19" s="26"/>
      <c r="C19" s="27"/>
      <c r="D19" s="27"/>
      <c r="E19" s="28"/>
    </row>
    <row r="20" spans="2:5" x14ac:dyDescent="0.25">
      <c r="B20" s="26"/>
      <c r="C20" s="27"/>
      <c r="D20" s="27"/>
      <c r="E20" s="28"/>
    </row>
    <row r="21" spans="2:5" x14ac:dyDescent="0.25">
      <c r="B21" s="26"/>
      <c r="C21" s="29"/>
      <c r="D21" s="29"/>
      <c r="E21" s="28"/>
    </row>
  </sheetData>
  <mergeCells count="5">
    <mergeCell ref="B1:C1"/>
    <mergeCell ref="B8:H8"/>
    <mergeCell ref="B12:G12"/>
    <mergeCell ref="C9:C11"/>
    <mergeCell ref="D9:D11"/>
  </mergeCells>
  <phoneticPr fontId="15" type="noConversion"/>
  <hyperlinks>
    <hyperlink ref="C4" r:id="rId1" xr:uid="{00000000-0004-0000-0300-000000000000}"/>
  </hyperlinks>
  <pageMargins left="0.75" right="0.75" top="1" bottom="1" header="0.3" footer="0.3"/>
  <pageSetup paperSize="9" scale="57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Medical</vt:lpstr>
      <vt:lpstr>Creative</vt:lpstr>
      <vt:lpstr>Staffing Fee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晟斌 魏</cp:lastModifiedBy>
  <cp:lastPrinted>2021-01-08T06:16:00Z</cp:lastPrinted>
  <dcterms:created xsi:type="dcterms:W3CDTF">2016-06-29T09:42:00Z</dcterms:created>
  <dcterms:modified xsi:type="dcterms:W3CDTF">2023-12-27T08:06:34Z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9972950787DC48109453A3EAF18056BB_13</vt:lpwstr>
  </property>
</Properties>
</file>