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060"/>
  </bookViews>
  <sheets>
    <sheet name="Summary" sheetId="9" r:id="rId1"/>
    <sheet name="Medical" sheetId="11" r:id="rId2"/>
    <sheet name="Creative" sheetId="12" r:id="rId3"/>
    <sheet name="Staffing Fee" sheetId="7" r:id="rId4"/>
  </sheets>
  <calcPr calcId="152511"/>
</workbook>
</file>

<file path=xl/calcChain.xml><?xml version="1.0" encoding="utf-8"?>
<calcChain xmlns="http://schemas.openxmlformats.org/spreadsheetml/2006/main">
  <c r="H12" i="7" l="1"/>
  <c r="H11" i="7"/>
  <c r="H10" i="7"/>
  <c r="H9" i="7"/>
  <c r="H13" i="7" s="1"/>
  <c r="C13" i="9" s="1"/>
  <c r="H9" i="12"/>
  <c r="H10" i="12" s="1"/>
  <c r="H11" i="12" s="1"/>
  <c r="C11" i="9" s="1"/>
  <c r="H41" i="11"/>
  <c r="H40" i="11"/>
  <c r="H39" i="11"/>
  <c r="H38" i="11"/>
  <c r="H42" i="11" s="1"/>
  <c r="H37" i="11"/>
  <c r="H36" i="11"/>
  <c r="H33" i="11"/>
  <c r="H32" i="11"/>
  <c r="H31" i="11"/>
  <c r="H30" i="11"/>
  <c r="H29" i="11"/>
  <c r="H28" i="11"/>
  <c r="H27" i="11"/>
  <c r="H26" i="11"/>
  <c r="H25" i="11"/>
  <c r="H34" i="11" s="1"/>
  <c r="H22" i="11"/>
  <c r="H21" i="11"/>
  <c r="H20" i="11"/>
  <c r="H19" i="11"/>
  <c r="H18" i="11"/>
  <c r="H17" i="11"/>
  <c r="H16" i="11"/>
  <c r="H15" i="11"/>
  <c r="H14" i="11"/>
  <c r="H23" i="11" s="1"/>
  <c r="H11" i="11"/>
  <c r="H12" i="11" s="1"/>
  <c r="H10" i="11"/>
  <c r="H9" i="11"/>
  <c r="H43" i="11" l="1"/>
  <c r="C9" i="9" s="1"/>
  <c r="C15" i="9" s="1"/>
  <c r="C16" i="9" l="1"/>
  <c r="C17" i="9" s="1"/>
  <c r="C19" i="9"/>
</calcChain>
</file>

<file path=xl/sharedStrings.xml><?xml version="1.0" encoding="utf-8"?>
<sst xmlns="http://schemas.openxmlformats.org/spreadsheetml/2006/main" count="171" uniqueCount="66">
  <si>
    <t xml:space="preserve">Quotation 
</t>
  </si>
  <si>
    <t>Client:</t>
  </si>
  <si>
    <t>AstraZeneca</t>
  </si>
  <si>
    <t xml:space="preserve">Project Name: </t>
  </si>
  <si>
    <t>2023阿斯利康Fasenra医学材料制作项目</t>
  </si>
  <si>
    <t>Supplier Contact Information:</t>
  </si>
  <si>
    <t>kong.wei@ubs-cn.com</t>
  </si>
  <si>
    <t>Effective Date:</t>
  </si>
  <si>
    <t>Item</t>
  </si>
  <si>
    <t>Cost</t>
  </si>
  <si>
    <t>I.Medical</t>
  </si>
  <si>
    <t>Sub-total</t>
  </si>
  <si>
    <t>II.Creative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</si>
  <si>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</si>
  <si>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</si>
  <si>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</si>
  <si>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</si>
  <si>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</si>
  <si>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</si>
  <si>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</si>
  <si>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</si>
  <si>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</si>
  <si>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</si>
  <si>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Fasenra公众号推文*30</t>
  </si>
  <si>
    <t>Newsletter内容撰写(new work)</t>
  </si>
  <si>
    <t>包括医学编辑、适量文献检索、文案润色</t>
  </si>
  <si>
    <t>页</t>
  </si>
  <si>
    <t>英文原文下载</t>
  </si>
  <si>
    <t>篇</t>
  </si>
  <si>
    <t>Total：</t>
  </si>
  <si>
    <t>30套Total：</t>
  </si>
  <si>
    <t>Benralizumab的key data*幻灯（预计30页）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</si>
  <si>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</si>
  <si>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</si>
  <si>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</si>
  <si>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</si>
  <si>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</si>
  <si>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</si>
  <si>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</si>
  <si>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中文原文下载</t>
  </si>
  <si>
    <t>文献标注(new work)</t>
  </si>
  <si>
    <t>根据所提供素材整理、高亮</t>
  </si>
  <si>
    <t>幻灯片解说词（中文）(new work)</t>
  </si>
  <si>
    <t>PPT美化(高级美化)(new work)</t>
  </si>
  <si>
    <t>使用Adobe绘图软件进行图标重绘、字体设计等</t>
  </si>
  <si>
    <t>主题词检索(new work)</t>
  </si>
  <si>
    <t>根据主题词对相关文献进行检索、阅读、汇总</t>
  </si>
  <si>
    <t>个</t>
  </si>
  <si>
    <t>生物制剂治疗重度哮喘的时机选择*幻灯（预计30页）</t>
  </si>
  <si>
    <t>Benralizumab的研发历程*预计150p</t>
  </si>
  <si>
    <t>文章/文献中译英(new work)</t>
  </si>
  <si>
    <t>包括翻译、校队、润色，按英文字符每1000字计算</t>
  </si>
  <si>
    <t>每1000字</t>
  </si>
  <si>
    <t>文章设计方案</t>
  </si>
  <si>
    <t>明确针对临床诊疗问题或药物应用问题等，设定合适的讨论主题，制定出检索方案；检索与选择相关文献（不含文献分级）。根据前期文献检索及精读后的结果，形成评估报告，以确定哪些主题应包括在大纲中讨论，及大致比重；及大纲框架布局。根据前期讨论结果，撰写大纲初稿。</t>
  </si>
  <si>
    <t>Non Ratecard</t>
  </si>
  <si>
    <t>手绘长图文（简单）</t>
  </si>
  <si>
    <t>含单个手绘人物形象设计</t>
  </si>
  <si>
    <t>屏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</si>
  <si>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</si>
  <si>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</si>
  <si>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</si>
  <si>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</si>
  <si>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</si>
  <si>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Creative Director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</si>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</sst>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#,##0_ "/>
    <numFmt numFmtId="182" formatCode="\¥#,##0.00;[Red]\¥#,##0.00"/>
  </numFmts>
  <fonts count="20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Arial"/>
      <family val="2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sz val="10"/>
      <color theme="1"/>
      <name val="Arial"/>
      <family val="2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2"/>
      <color theme="10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7" fillId="0" borderId="0"/>
  </cellStyleXfs>
  <cellXfs count="94">
    <xf numFmtId="0" fontId="0" fillId="0" borderId="0" xfId="0">
      <alignment vertical="center"/>
    </xf>
    <xf numFmtId="0" fontId="18" fillId="0" borderId="0" xfId="7"/>
    <xf numFmtId="0" fontId="0" fillId="0" borderId="0" xfId="0" applyAlignment="1">
      <alignment vertical="center" wrapText="1"/>
    </xf>
    <xf numFmtId="0" fontId="2" fillId="0" borderId="0" xfId="4" applyFont="1">
      <alignment vertical="center"/>
    </xf>
    <xf numFmtId="178" fontId="3" fillId="0" borderId="0" xfId="4" applyNumberFormat="1" applyFont="1" applyAlignment="1">
      <alignment horizontal="left"/>
    </xf>
    <xf numFmtId="0" fontId="3" fillId="0" borderId="0" xfId="9" applyFont="1" applyAlignment="1">
      <alignment vertical="center" wrapText="1"/>
    </xf>
    <xf numFmtId="178" fontId="3" fillId="0" borderId="0" xfId="4" applyNumberFormat="1" applyFont="1" applyAlignment="1">
      <alignment horizontal="center"/>
    </xf>
    <xf numFmtId="0" fontId="3" fillId="0" borderId="0" xfId="9" applyFont="1" applyAlignment="1">
      <alignment wrapText="1"/>
    </xf>
    <xf numFmtId="0" fontId="2" fillId="0" borderId="0" xfId="9" applyFont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right" vertical="center"/>
    </xf>
    <xf numFmtId="0" fontId="2" fillId="0" borderId="1" xfId="9" applyFont="1" applyBorder="1" applyAlignment="1">
      <alignment horizontal="center" vertical="center"/>
    </xf>
    <xf numFmtId="0" fontId="2" fillId="0" borderId="2" xfId="9" applyFont="1" applyBorder="1" applyAlignment="1">
      <alignment horizontal="center" vertical="center" wrapText="1"/>
    </xf>
    <xf numFmtId="0" fontId="2" fillId="0" borderId="2" xfId="9" applyFont="1" applyBorder="1" applyAlignment="1">
      <alignment horizontal="center" vertical="center"/>
    </xf>
    <xf numFmtId="0" fontId="2" fillId="0" borderId="3" xfId="9" applyFont="1" applyBorder="1" applyAlignment="1">
      <alignment horizontal="center" vertical="center"/>
    </xf>
    <xf numFmtId="0" fontId="6" fillId="3" borderId="7" xfId="0" applyFont="1" applyFill="1" applyBorder="1" applyAlignment="1">
      <alignment vertical="center" wrapText="1"/>
    </xf>
    <xf numFmtId="40" fontId="6" fillId="0" borderId="10" xfId="8" applyNumberFormat="1" applyFont="1" applyBorder="1" applyAlignment="1">
      <alignment horizontal="center" vertical="center"/>
    </xf>
    <xf numFmtId="9" fontId="7" fillId="0" borderId="10" xfId="8" applyNumberFormat="1" applyFont="1" applyBorder="1" applyAlignment="1">
      <alignment horizontal="center" vertical="center"/>
    </xf>
    <xf numFmtId="179" fontId="7" fillId="0" borderId="10" xfId="8" applyNumberFormat="1" applyFont="1" applyBorder="1" applyAlignment="1">
      <alignment horizontal="center" vertical="center"/>
    </xf>
    <xf numFmtId="37" fontId="6" fillId="0" borderId="11" xfId="1" applyNumberFormat="1" applyFont="1" applyFill="1" applyBorder="1" applyAlignment="1">
      <alignment horizontal="center" vertical="center"/>
    </xf>
    <xf numFmtId="180" fontId="5" fillId="4" borderId="16" xfId="9" applyNumberFormat="1" applyFont="1" applyFill="1" applyBorder="1" applyAlignment="1">
      <alignment horizontal="right" vertical="center"/>
    </xf>
    <xf numFmtId="178" fontId="5" fillId="0" borderId="0" xfId="4" applyNumberFormat="1" applyFont="1" applyAlignment="1"/>
    <xf numFmtId="178" fontId="5" fillId="0" borderId="0" xfId="4" applyNumberFormat="1" applyFont="1" applyAlignment="1">
      <alignment wrapText="1"/>
    </xf>
    <xf numFmtId="0" fontId="5" fillId="0" borderId="0" xfId="4" applyFont="1" applyAlignment="1">
      <alignment horizontal="left" vertical="center"/>
    </xf>
    <xf numFmtId="178" fontId="8" fillId="0" borderId="0" xfId="4" applyNumberFormat="1" applyFont="1" applyAlignment="1">
      <alignment horizontal="left"/>
    </xf>
    <xf numFmtId="0" fontId="8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/>
    </xf>
    <xf numFmtId="178" fontId="8" fillId="0" borderId="0" xfId="4" applyNumberFormat="1" applyFont="1" applyAlignment="1">
      <alignment horizontal="left" wrapText="1"/>
    </xf>
    <xf numFmtId="181" fontId="2" fillId="0" borderId="0" xfId="4" applyNumberFormat="1" applyFont="1" applyAlignment="1">
      <alignment horizontal="center" vertical="center"/>
    </xf>
    <xf numFmtId="181" fontId="3" fillId="0" borderId="0" xfId="4" applyNumberFormat="1" applyFont="1" applyAlignment="1">
      <alignment horizontal="center"/>
    </xf>
    <xf numFmtId="181" fontId="2" fillId="0" borderId="0" xfId="9" applyNumberFormat="1" applyFont="1" applyAlignment="1">
      <alignment horizontal="center" vertical="center"/>
    </xf>
    <xf numFmtId="181" fontId="2" fillId="0" borderId="2" xfId="9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40" fontId="9" fillId="0" borderId="10" xfId="8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40" fontId="9" fillId="0" borderId="10" xfId="8" applyNumberFormat="1" applyFont="1" applyBorder="1" applyAlignment="1">
      <alignment horizontal="center" vertical="center"/>
    </xf>
    <xf numFmtId="0" fontId="10" fillId="0" borderId="10" xfId="9" applyFont="1" applyBorder="1" applyAlignment="1">
      <alignment horizontal="center" vertical="center"/>
    </xf>
    <xf numFmtId="0" fontId="10" fillId="0" borderId="10" xfId="8" applyFont="1" applyBorder="1" applyAlignment="1">
      <alignment horizontal="center" vertical="center"/>
    </xf>
    <xf numFmtId="37" fontId="9" fillId="0" borderId="11" xfId="1" applyNumberFormat="1" applyFont="1" applyFill="1" applyBorder="1" applyAlignment="1">
      <alignment horizontal="center" vertical="center"/>
    </xf>
    <xf numFmtId="182" fontId="5" fillId="0" borderId="11" xfId="1" applyNumberFormat="1" applyFont="1" applyFill="1" applyBorder="1" applyAlignment="1">
      <alignment horizontal="right" vertical="center"/>
    </xf>
    <xf numFmtId="182" fontId="2" fillId="4" borderId="21" xfId="9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5" fillId="0" borderId="10" xfId="9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 wrapText="1"/>
    </xf>
    <xf numFmtId="181" fontId="5" fillId="0" borderId="10" xfId="9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37" fontId="9" fillId="0" borderId="10" xfId="1" applyNumberFormat="1" applyFont="1" applyFill="1" applyBorder="1" applyAlignment="1">
      <alignment horizontal="center" vertical="center"/>
    </xf>
    <xf numFmtId="182" fontId="5" fillId="0" borderId="10" xfId="1" applyNumberFormat="1" applyFont="1" applyFill="1" applyBorder="1" applyAlignment="1">
      <alignment horizontal="right" vertical="center"/>
    </xf>
    <xf numFmtId="40" fontId="9" fillId="0" borderId="10" xfId="8" applyNumberFormat="1" applyFont="1" applyFill="1" applyBorder="1" applyAlignment="1">
      <alignment horizontal="center" vertical="center"/>
    </xf>
    <xf numFmtId="0" fontId="10" fillId="0" borderId="10" xfId="9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82" fontId="5" fillId="4" borderId="10" xfId="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80" fontId="2" fillId="0" borderId="11" xfId="1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right" vertical="center" wrapText="1"/>
    </xf>
    <xf numFmtId="180" fontId="2" fillId="6" borderId="22" xfId="1" applyNumberFormat="1" applyFont="1" applyFill="1" applyBorder="1" applyAlignment="1">
      <alignment horizontal="right" vertical="center"/>
    </xf>
    <xf numFmtId="178" fontId="2" fillId="4" borderId="14" xfId="9" applyNumberFormat="1" applyFont="1" applyFill="1" applyBorder="1" applyAlignment="1">
      <alignment horizontal="right" vertical="center"/>
    </xf>
    <xf numFmtId="180" fontId="2" fillId="4" borderId="16" xfId="9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7" borderId="0" xfId="0" applyFont="1" applyFill="1" applyAlignment="1">
      <alignment horizontal="right" vertical="center"/>
    </xf>
    <xf numFmtId="10" fontId="3" fillId="7" borderId="0" xfId="2" applyNumberFormat="1" applyFont="1" applyFill="1" applyAlignment="1">
      <alignment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2" borderId="4" xfId="9" applyFont="1" applyFill="1" applyBorder="1" applyAlignment="1">
      <alignment horizontal="left" vertical="center"/>
    </xf>
    <xf numFmtId="0" fontId="2" fillId="2" borderId="6" xfId="9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2" borderId="10" xfId="9" applyFont="1" applyFill="1" applyBorder="1" applyAlignment="1">
      <alignment horizontal="left" vertical="center"/>
    </xf>
    <xf numFmtId="0" fontId="5" fillId="0" borderId="10" xfId="4" applyFont="1" applyBorder="1" applyAlignment="1">
      <alignment horizontal="right" vertical="center" wrapText="1"/>
    </xf>
    <xf numFmtId="0" fontId="5" fillId="0" borderId="10" xfId="4" applyFont="1" applyFill="1" applyBorder="1" applyAlignment="1">
      <alignment horizontal="right" vertical="center" wrapText="1"/>
    </xf>
    <xf numFmtId="178" fontId="5" fillId="4" borderId="10" xfId="9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0" fontId="5" fillId="0" borderId="4" xfId="4" applyFont="1" applyBorder="1" applyAlignment="1">
      <alignment horizontal="right" vertical="center" wrapText="1"/>
    </xf>
    <xf numFmtId="0" fontId="5" fillId="0" borderId="5" xfId="4" applyFont="1" applyBorder="1" applyAlignment="1">
      <alignment horizontal="right" vertical="center" wrapText="1"/>
    </xf>
    <xf numFmtId="0" fontId="5" fillId="0" borderId="18" xfId="4" applyFont="1" applyBorder="1" applyAlignment="1">
      <alignment horizontal="right" vertical="center" wrapText="1"/>
    </xf>
    <xf numFmtId="178" fontId="2" fillId="4" borderId="19" xfId="9" applyNumberFormat="1" applyFont="1" applyFill="1" applyBorder="1" applyAlignment="1">
      <alignment horizontal="right" vertical="center"/>
    </xf>
    <xf numFmtId="178" fontId="2" fillId="4" borderId="20" xfId="9" applyNumberFormat="1" applyFont="1" applyFill="1" applyBorder="1" applyAlignment="1">
      <alignment horizontal="right" vertical="center"/>
    </xf>
    <xf numFmtId="0" fontId="5" fillId="2" borderId="4" xfId="9" applyFont="1" applyFill="1" applyBorder="1" applyAlignment="1">
      <alignment horizontal="left" vertical="center" wrapText="1"/>
    </xf>
    <xf numFmtId="0" fontId="5" fillId="2" borderId="5" xfId="9" applyFont="1" applyFill="1" applyBorder="1" applyAlignment="1">
      <alignment horizontal="left" vertical="center"/>
    </xf>
    <xf numFmtId="0" fontId="5" fillId="2" borderId="6" xfId="9" applyFont="1" applyFill="1" applyBorder="1" applyAlignment="1">
      <alignment horizontal="left" vertical="center"/>
    </xf>
    <xf numFmtId="178" fontId="5" fillId="4" borderId="14" xfId="9" applyNumberFormat="1" applyFont="1" applyFill="1" applyBorder="1" applyAlignment="1">
      <alignment horizontal="right" vertical="center"/>
    </xf>
    <xf numFmtId="178" fontId="5" fillId="4" borderId="15" xfId="9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1">
    <cellStyle name="百分比" xfId="2" builtinId="5"/>
    <cellStyle name="常规" xfId="0" builtinId="0"/>
    <cellStyle name="常规 2" xfId="4"/>
    <cellStyle name="常规 2 2 2 2" xfId="5"/>
    <cellStyle name="常规 3 3" xfId="6"/>
    <cellStyle name="常规_flash" xfId="7"/>
    <cellStyle name="常规_quotation GW" xfId="8"/>
    <cellStyle name="常规_长城会短信相关活动报价1016" xfId="9"/>
    <cellStyle name="超链接" xfId="3" builtinId="8"/>
    <cellStyle name="千位分隔" xfId="1" builtinId="3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5"/>
  <sheetViews>
    <sheetView tabSelected="1" zoomScale="80" zoomScaleNormal="80" workbookViewId="0">
      <selection activeCell="B1" sqref="B1:C1"/>
    </sheetView>
  </sheetViews>
  <sheetFormatPr defaultColWidth="8.875" defaultRowHeight="14.25"/>
  <cols>
    <col min="1" max="1" width="5.125" customWidth="1"/>
    <col min="2" max="2" width="31.75" customWidth="1"/>
    <col min="3" max="3" width="36.875" customWidth="1"/>
    <col min="4" max="4" width="19.375" customWidth="1"/>
  </cols>
  <sheetData>
    <row r="1" spans="2:3" ht="37.5" customHeight="1">
      <c r="B1" s="64" t="s">
        <v>0</v>
      </c>
      <c r="C1" s="65"/>
    </row>
    <row r="2" spans="2:3" ht="16.5">
      <c r="B2" s="3" t="s">
        <v>1</v>
      </c>
      <c r="C2" s="4" t="s">
        <v>2</v>
      </c>
    </row>
    <row r="3" spans="2:3" ht="16.5">
      <c r="B3" s="3" t="s">
        <v>3</v>
      </c>
      <c r="C3" s="4" t="s">
        <v>4</v>
      </c>
    </row>
    <row r="4" spans="2:3" s="1" customFormat="1" ht="16.5" customHeight="1">
      <c r="B4" s="8" t="s">
        <v>5</v>
      </c>
      <c r="C4" s="9" t="s">
        <v>6</v>
      </c>
    </row>
    <row r="5" spans="2:3" s="1" customFormat="1" ht="16.5" customHeight="1">
      <c r="B5" s="8" t="s">
        <v>7</v>
      </c>
      <c r="C5" s="10"/>
    </row>
    <row r="6" spans="2:3" s="1" customFormat="1" ht="16.5" customHeight="1">
      <c r="B6" s="11"/>
      <c r="C6" s="11"/>
    </row>
    <row r="7" spans="2:3" s="1" customFormat="1" ht="30.75" customHeight="1">
      <c r="B7" s="12" t="s">
        <v>8</v>
      </c>
      <c r="C7" s="15" t="s">
        <v>9</v>
      </c>
    </row>
    <row r="8" spans="2:3" s="1" customFormat="1" ht="15">
      <c r="B8" s="66" t="s">
        <v>10</v>
      </c>
      <c r="C8" s="67"/>
    </row>
    <row r="9" spans="2:3" s="1" customFormat="1" ht="16.5">
      <c r="B9" s="55" t="s">
        <v>11</v>
      </c>
      <c r="C9" s="56">
        <f>Medical!H43</f>
        <v>294610</v>
      </c>
    </row>
    <row r="10" spans="2:3" s="1" customFormat="1" ht="15">
      <c r="B10" s="66" t="s">
        <v>12</v>
      </c>
      <c r="C10" s="67"/>
    </row>
    <row r="11" spans="2:3" s="1" customFormat="1" ht="16.5">
      <c r="B11" s="55" t="s">
        <v>11</v>
      </c>
      <c r="C11" s="56">
        <f>Creative!H11</f>
        <v>225000</v>
      </c>
    </row>
    <row r="12" spans="2:3" s="1" customFormat="1" ht="15">
      <c r="B12" s="66" t="s">
        <v>13</v>
      </c>
      <c r="C12" s="67"/>
    </row>
    <row r="13" spans="2:3" s="1" customFormat="1" ht="16.5">
      <c r="B13" s="55" t="s">
        <v>11</v>
      </c>
      <c r="C13" s="56">
        <f>'Staffing Fee'!H13</f>
        <v>74800</v>
      </c>
    </row>
    <row r="14" spans="2:3" ht="3.95" customHeight="1">
      <c r="B14" s="68"/>
      <c r="C14" s="69"/>
    </row>
    <row r="15" spans="2:3" ht="15">
      <c r="B15" s="57" t="s">
        <v>11</v>
      </c>
      <c r="C15" s="58">
        <f>C9+C11+C13</f>
        <v>594410</v>
      </c>
    </row>
    <row r="16" spans="2:3" ht="15">
      <c r="B16" s="57" t="s">
        <v>14</v>
      </c>
      <c r="C16" s="58">
        <f>C15*0.06</f>
        <v>35664.6</v>
      </c>
    </row>
    <row r="17" spans="2:3" ht="15">
      <c r="B17" s="59" t="s">
        <v>15</v>
      </c>
      <c r="C17" s="60">
        <f>C15+C16</f>
        <v>630074.6</v>
      </c>
    </row>
    <row r="18" spans="2:3">
      <c r="B18" s="61"/>
      <c r="C18" s="61"/>
    </row>
    <row r="19" spans="2:3" ht="16.5">
      <c r="B19" s="62" t="s">
        <v>16</v>
      </c>
      <c r="C19" s="63">
        <f>+C13/C15</f>
        <v>0.12583906731044228</v>
      </c>
    </row>
    <row r="20" spans="2:3" ht="16.5">
      <c r="B20" s="22"/>
    </row>
    <row r="21" spans="2:3">
      <c r="B21" s="25"/>
    </row>
    <row r="22" spans="2:3">
      <c r="B22" s="25"/>
    </row>
    <row r="23" spans="2:3">
      <c r="B23" s="25"/>
    </row>
    <row r="24" spans="2:3">
      <c r="B24" s="25"/>
    </row>
    <row r="25" spans="2:3">
      <c r="B25" s="25"/>
    </row>
  </sheetData>
  <mergeCells count="5">
    <mergeCell ref="B1:C1"/>
    <mergeCell ref="B8:C8"/>
    <mergeCell ref="B10:C10"/>
    <mergeCell ref="B12:C12"/>
    <mergeCell ref="B14:C14"/>
  </mergeCells>
  <phoneticPr fontId="19" type="noConversion"/>
  <hyperlinks>
    <hyperlink ref="C4" r:id="rId1" tooltip="mailto:kong.wei@ubs-cn.com"/>
  </hyperlinks>
  <pageMargins left="0.75" right="0.75" top="1" bottom="1" header="0.3" footer="0.3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zoomScale="80" zoomScaleNormal="80" workbookViewId="0">
      <selection activeCell="B35" sqref="B35:H35"/>
    </sheetView>
  </sheetViews>
  <sheetFormatPr defaultColWidth="8.625" defaultRowHeight="17.25"/>
  <cols>
    <col min="2" max="2" width="30.375" customWidth="1"/>
    <col min="3" max="3" width="50" customWidth="1"/>
    <col min="4" max="4" width="15.625" customWidth="1"/>
    <col min="5" max="5" width="9.75" customWidth="1"/>
    <col min="6" max="6" width="8.125" style="42" customWidth="1"/>
    <col min="7" max="7" width="9" customWidth="1"/>
    <col min="8" max="8" width="11.75" customWidth="1"/>
  </cols>
  <sheetData>
    <row r="1" spans="2:8" ht="40.5">
      <c r="B1" s="64" t="s">
        <v>0</v>
      </c>
      <c r="C1" s="65"/>
      <c r="D1" s="3"/>
      <c r="E1" s="29"/>
      <c r="F1" s="3"/>
      <c r="G1" s="3"/>
      <c r="H1" s="3"/>
    </row>
    <row r="2" spans="2:8" ht="16.5">
      <c r="B2" s="3" t="s">
        <v>1</v>
      </c>
      <c r="C2" s="4" t="s">
        <v>2</v>
      </c>
      <c r="D2" s="5"/>
      <c r="E2" s="30"/>
      <c r="F2" s="6"/>
      <c r="G2" s="6"/>
      <c r="H2" s="6"/>
    </row>
    <row r="3" spans="2:8" ht="16.5">
      <c r="B3" s="3" t="s">
        <v>3</v>
      </c>
      <c r="C3" s="4" t="s">
        <v>4</v>
      </c>
      <c r="D3" s="7"/>
      <c r="E3" s="30"/>
      <c r="F3" s="6"/>
      <c r="G3" s="6"/>
      <c r="H3" s="6"/>
    </row>
    <row r="4" spans="2:8" ht="16.5">
      <c r="B4" s="8" t="s">
        <v>5</v>
      </c>
      <c r="C4" s="9" t="s">
        <v>6</v>
      </c>
      <c r="D4" s="8"/>
      <c r="E4" s="31"/>
      <c r="F4" s="8"/>
      <c r="G4" s="8"/>
      <c r="H4" s="8"/>
    </row>
    <row r="5" spans="2:8" ht="15">
      <c r="B5" s="8" t="s">
        <v>7</v>
      </c>
      <c r="C5" s="10"/>
      <c r="D5" s="8"/>
      <c r="E5" s="31"/>
      <c r="F5" s="8"/>
      <c r="G5" s="8"/>
      <c r="H5" s="8"/>
    </row>
    <row r="6" spans="2:8" ht="15">
      <c r="B6" s="11"/>
      <c r="C6" s="11"/>
      <c r="D6" s="11"/>
      <c r="E6" s="31"/>
      <c r="F6" s="11"/>
      <c r="G6" s="11"/>
      <c r="H6" s="11"/>
    </row>
    <row r="7" spans="2:8" ht="33">
      <c r="B7" s="43" t="s">
        <v>8</v>
      </c>
      <c r="C7" s="44" t="s">
        <v>17</v>
      </c>
      <c r="D7" s="44" t="s">
        <v>18</v>
      </c>
      <c r="E7" s="45" t="s">
        <v>19</v>
      </c>
      <c r="F7" s="43" t="s">
        <v>20</v>
      </c>
      <c r="G7" s="43" t="s">
        <v>21</v>
      </c>
      <c r="H7" s="43" t="s">
        <v>22</v>
      </c>
    </row>
    <row r="8" spans="2:8" s="1" customFormat="1" ht="16.5">
      <c r="B8" s="70" t="s">
        <v>23</v>
      </c>
      <c r="C8" s="70"/>
      <c r="D8" s="70"/>
      <c r="E8" s="70"/>
      <c r="F8" s="70"/>
      <c r="G8" s="70"/>
      <c r="H8" s="70"/>
    </row>
    <row r="9" spans="2:8" s="1" customFormat="1" ht="16.5">
      <c r="B9" s="46" t="s">
        <v>24</v>
      </c>
      <c r="C9" s="46" t="s">
        <v>25</v>
      </c>
      <c r="D9" s="74">
        <v>2021</v>
      </c>
      <c r="E9" s="36">
        <v>800</v>
      </c>
      <c r="F9" s="37" t="s">
        <v>26</v>
      </c>
      <c r="G9" s="38">
        <v>4</v>
      </c>
      <c r="H9" s="48">
        <f>E9*G9</f>
        <v>3200</v>
      </c>
    </row>
    <row r="10" spans="2:8" s="1" customFormat="1" ht="16.5">
      <c r="B10" s="46" t="s">
        <v>27</v>
      </c>
      <c r="C10" s="46" t="s">
        <v>27</v>
      </c>
      <c r="D10" s="74"/>
      <c r="E10" s="36">
        <v>10</v>
      </c>
      <c r="F10" s="37" t="s">
        <v>28</v>
      </c>
      <c r="G10" s="38">
        <v>10</v>
      </c>
      <c r="H10" s="48">
        <f>E10*G10</f>
        <v>100</v>
      </c>
    </row>
    <row r="11" spans="2:8" s="1" customFormat="1" ht="16.5">
      <c r="B11" s="71" t="s">
        <v>29</v>
      </c>
      <c r="C11" s="71"/>
      <c r="D11" s="71"/>
      <c r="E11" s="71"/>
      <c r="F11" s="71"/>
      <c r="G11" s="71"/>
      <c r="H11" s="49">
        <f>SUM(H9:H10)</f>
        <v>3300</v>
      </c>
    </row>
    <row r="12" spans="2:8" s="1" customFormat="1" ht="16.5">
      <c r="B12" s="71" t="s">
        <v>30</v>
      </c>
      <c r="C12" s="71"/>
      <c r="D12" s="71"/>
      <c r="E12" s="71"/>
      <c r="F12" s="71"/>
      <c r="G12" s="71"/>
      <c r="H12" s="49">
        <f>SUM(H11)*30</f>
        <v>99000</v>
      </c>
    </row>
    <row r="13" spans="2:8" s="1" customFormat="1" ht="16.5">
      <c r="B13" s="70" t="s">
        <v>31</v>
      </c>
      <c r="C13" s="70"/>
      <c r="D13" s="70"/>
      <c r="E13" s="70"/>
      <c r="F13" s="70"/>
      <c r="G13" s="70"/>
      <c r="H13" s="70"/>
    </row>
    <row r="14" spans="2:8" s="1" customFormat="1" ht="16.5">
      <c r="B14" s="46" t="s">
        <v>32</v>
      </c>
      <c r="C14" s="46" t="s">
        <v>33</v>
      </c>
      <c r="D14" s="74">
        <v>2021</v>
      </c>
      <c r="E14" s="36">
        <v>2000</v>
      </c>
      <c r="F14" s="37" t="s">
        <v>34</v>
      </c>
      <c r="G14" s="38">
        <v>1</v>
      </c>
      <c r="H14" s="48">
        <f t="shared" ref="H14:H22" si="0">E14*G14</f>
        <v>2000</v>
      </c>
    </row>
    <row r="15" spans="2:8" ht="16.5">
      <c r="B15" s="46" t="s">
        <v>35</v>
      </c>
      <c r="C15" s="46" t="s">
        <v>36</v>
      </c>
      <c r="D15" s="74"/>
      <c r="E15" s="36">
        <v>500</v>
      </c>
      <c r="F15" s="37" t="s">
        <v>34</v>
      </c>
      <c r="G15" s="38">
        <v>1</v>
      </c>
      <c r="H15" s="48">
        <f t="shared" si="0"/>
        <v>500</v>
      </c>
    </row>
    <row r="16" spans="2:8" ht="16.5">
      <c r="B16" s="46" t="s">
        <v>37</v>
      </c>
      <c r="C16" s="46" t="s">
        <v>38</v>
      </c>
      <c r="D16" s="74"/>
      <c r="E16" s="36">
        <v>300</v>
      </c>
      <c r="F16" s="37" t="s">
        <v>26</v>
      </c>
      <c r="G16" s="38">
        <v>30</v>
      </c>
      <c r="H16" s="48">
        <f t="shared" si="0"/>
        <v>9000</v>
      </c>
    </row>
    <row r="17" spans="2:8" ht="16.5">
      <c r="B17" s="46" t="s">
        <v>39</v>
      </c>
      <c r="C17" s="46" t="s">
        <v>39</v>
      </c>
      <c r="D17" s="74"/>
      <c r="E17" s="36">
        <v>7</v>
      </c>
      <c r="F17" s="37" t="s">
        <v>28</v>
      </c>
      <c r="G17" s="38">
        <v>15</v>
      </c>
      <c r="H17" s="48">
        <f t="shared" si="0"/>
        <v>105</v>
      </c>
    </row>
    <row r="18" spans="2:8" ht="16.5">
      <c r="B18" s="46" t="s">
        <v>27</v>
      </c>
      <c r="C18" s="46" t="s">
        <v>27</v>
      </c>
      <c r="D18" s="74"/>
      <c r="E18" s="36">
        <v>10</v>
      </c>
      <c r="F18" s="37" t="s">
        <v>28</v>
      </c>
      <c r="G18" s="38">
        <v>25</v>
      </c>
      <c r="H18" s="48">
        <f t="shared" si="0"/>
        <v>250</v>
      </c>
    </row>
    <row r="19" spans="2:8" ht="16.5">
      <c r="B19" s="46" t="s">
        <v>40</v>
      </c>
      <c r="C19" s="46" t="s">
        <v>41</v>
      </c>
      <c r="D19" s="74"/>
      <c r="E19" s="36">
        <v>15</v>
      </c>
      <c r="F19" s="37" t="s">
        <v>28</v>
      </c>
      <c r="G19" s="38">
        <v>20</v>
      </c>
      <c r="H19" s="48">
        <f t="shared" si="0"/>
        <v>300</v>
      </c>
    </row>
    <row r="20" spans="2:8" ht="16.5">
      <c r="B20" s="46" t="s">
        <v>42</v>
      </c>
      <c r="C20" s="46" t="s">
        <v>38</v>
      </c>
      <c r="D20" s="74"/>
      <c r="E20" s="36">
        <v>30</v>
      </c>
      <c r="F20" s="37" t="s">
        <v>26</v>
      </c>
      <c r="G20" s="38">
        <v>15</v>
      </c>
      <c r="H20" s="48">
        <f t="shared" si="0"/>
        <v>450</v>
      </c>
    </row>
    <row r="21" spans="2:8" ht="16.5">
      <c r="B21" s="46" t="s">
        <v>43</v>
      </c>
      <c r="C21" s="46" t="s">
        <v>44</v>
      </c>
      <c r="D21" s="74"/>
      <c r="E21" s="36">
        <v>100</v>
      </c>
      <c r="F21" s="37" t="s">
        <v>26</v>
      </c>
      <c r="G21" s="38">
        <v>30</v>
      </c>
      <c r="H21" s="48">
        <f t="shared" si="0"/>
        <v>3000</v>
      </c>
    </row>
    <row r="22" spans="2:8" ht="16.5">
      <c r="B22" s="46" t="s">
        <v>45</v>
      </c>
      <c r="C22" s="46" t="s">
        <v>46</v>
      </c>
      <c r="D22" s="74"/>
      <c r="E22" s="36">
        <v>20</v>
      </c>
      <c r="F22" s="37" t="s">
        <v>47</v>
      </c>
      <c r="G22" s="38">
        <v>15</v>
      </c>
      <c r="H22" s="48">
        <f t="shared" si="0"/>
        <v>300</v>
      </c>
    </row>
    <row r="23" spans="2:8" ht="16.5">
      <c r="B23" s="71" t="s">
        <v>29</v>
      </c>
      <c r="C23" s="71"/>
      <c r="D23" s="71"/>
      <c r="E23" s="71"/>
      <c r="F23" s="71"/>
      <c r="G23" s="71"/>
      <c r="H23" s="49">
        <f>SUM(H14:H22)</f>
        <v>15905</v>
      </c>
    </row>
    <row r="24" spans="2:8" ht="16.5">
      <c r="B24" s="70" t="s">
        <v>48</v>
      </c>
      <c r="C24" s="70"/>
      <c r="D24" s="70"/>
      <c r="E24" s="70"/>
      <c r="F24" s="70"/>
      <c r="G24" s="70"/>
      <c r="H24" s="70"/>
    </row>
    <row r="25" spans="2:8" ht="16.5">
      <c r="B25" s="46" t="s">
        <v>32</v>
      </c>
      <c r="C25" s="46" t="s">
        <v>33</v>
      </c>
      <c r="D25" s="74">
        <v>2021</v>
      </c>
      <c r="E25" s="36">
        <v>2000</v>
      </c>
      <c r="F25" s="37" t="s">
        <v>34</v>
      </c>
      <c r="G25" s="38">
        <v>1</v>
      </c>
      <c r="H25" s="48">
        <f t="shared" ref="H25:H33" si="1">E25*G25</f>
        <v>2000</v>
      </c>
    </row>
    <row r="26" spans="2:8" ht="16.5">
      <c r="B26" s="46" t="s">
        <v>35</v>
      </c>
      <c r="C26" s="46" t="s">
        <v>36</v>
      </c>
      <c r="D26" s="74"/>
      <c r="E26" s="36">
        <v>500</v>
      </c>
      <c r="F26" s="37" t="s">
        <v>34</v>
      </c>
      <c r="G26" s="38">
        <v>1</v>
      </c>
      <c r="H26" s="48">
        <f t="shared" si="1"/>
        <v>500</v>
      </c>
    </row>
    <row r="27" spans="2:8" ht="16.5">
      <c r="B27" s="46" t="s">
        <v>37</v>
      </c>
      <c r="C27" s="46" t="s">
        <v>38</v>
      </c>
      <c r="D27" s="74"/>
      <c r="E27" s="36">
        <v>300</v>
      </c>
      <c r="F27" s="37" t="s">
        <v>26</v>
      </c>
      <c r="G27" s="38">
        <v>30</v>
      </c>
      <c r="H27" s="48">
        <f t="shared" si="1"/>
        <v>9000</v>
      </c>
    </row>
    <row r="28" spans="2:8" ht="16.5">
      <c r="B28" s="46" t="s">
        <v>39</v>
      </c>
      <c r="C28" s="46" t="s">
        <v>39</v>
      </c>
      <c r="D28" s="74"/>
      <c r="E28" s="36">
        <v>7</v>
      </c>
      <c r="F28" s="37" t="s">
        <v>28</v>
      </c>
      <c r="G28" s="38">
        <v>15</v>
      </c>
      <c r="H28" s="48">
        <f t="shared" si="1"/>
        <v>105</v>
      </c>
    </row>
    <row r="29" spans="2:8" ht="16.5">
      <c r="B29" s="46" t="s">
        <v>27</v>
      </c>
      <c r="C29" s="46" t="s">
        <v>27</v>
      </c>
      <c r="D29" s="74"/>
      <c r="E29" s="36">
        <v>10</v>
      </c>
      <c r="F29" s="37" t="s">
        <v>28</v>
      </c>
      <c r="G29" s="38">
        <v>25</v>
      </c>
      <c r="H29" s="48">
        <f t="shared" si="1"/>
        <v>250</v>
      </c>
    </row>
    <row r="30" spans="2:8" ht="16.5">
      <c r="B30" s="46" t="s">
        <v>40</v>
      </c>
      <c r="C30" s="46" t="s">
        <v>41</v>
      </c>
      <c r="D30" s="74"/>
      <c r="E30" s="36">
        <v>15</v>
      </c>
      <c r="F30" s="37" t="s">
        <v>28</v>
      </c>
      <c r="G30" s="38">
        <v>20</v>
      </c>
      <c r="H30" s="48">
        <f t="shared" si="1"/>
        <v>300</v>
      </c>
    </row>
    <row r="31" spans="2:8" ht="16.5">
      <c r="B31" s="46" t="s">
        <v>42</v>
      </c>
      <c r="C31" s="46" t="s">
        <v>38</v>
      </c>
      <c r="D31" s="74"/>
      <c r="E31" s="36">
        <v>30</v>
      </c>
      <c r="F31" s="37" t="s">
        <v>26</v>
      </c>
      <c r="G31" s="38">
        <v>15</v>
      </c>
      <c r="H31" s="48">
        <f t="shared" si="1"/>
        <v>450</v>
      </c>
    </row>
    <row r="32" spans="2:8" ht="16.5">
      <c r="B32" s="46" t="s">
        <v>43</v>
      </c>
      <c r="C32" s="46" t="s">
        <v>44</v>
      </c>
      <c r="D32" s="74"/>
      <c r="E32" s="36">
        <v>100</v>
      </c>
      <c r="F32" s="37" t="s">
        <v>26</v>
      </c>
      <c r="G32" s="38">
        <v>30</v>
      </c>
      <c r="H32" s="48">
        <f t="shared" si="1"/>
        <v>3000</v>
      </c>
    </row>
    <row r="33" spans="2:8" ht="16.5">
      <c r="B33" s="46" t="s">
        <v>45</v>
      </c>
      <c r="C33" s="46" t="s">
        <v>46</v>
      </c>
      <c r="D33" s="74"/>
      <c r="E33" s="36">
        <v>20</v>
      </c>
      <c r="F33" s="37" t="s">
        <v>47</v>
      </c>
      <c r="G33" s="38">
        <v>15</v>
      </c>
      <c r="H33" s="48">
        <f t="shared" si="1"/>
        <v>300</v>
      </c>
    </row>
    <row r="34" spans="2:8" ht="16.5">
      <c r="B34" s="71" t="s">
        <v>29</v>
      </c>
      <c r="C34" s="71"/>
      <c r="D34" s="71"/>
      <c r="E34" s="71"/>
      <c r="F34" s="71"/>
      <c r="G34" s="71"/>
      <c r="H34" s="49">
        <f>SUM(H25:H33)</f>
        <v>15905</v>
      </c>
    </row>
    <row r="35" spans="2:8" ht="16.5">
      <c r="B35" s="70" t="s">
        <v>49</v>
      </c>
      <c r="C35" s="70"/>
      <c r="D35" s="70"/>
      <c r="E35" s="70"/>
      <c r="F35" s="70"/>
      <c r="G35" s="70"/>
      <c r="H35" s="70"/>
    </row>
    <row r="36" spans="2:8" ht="16.5">
      <c r="B36" s="46" t="s">
        <v>24</v>
      </c>
      <c r="C36" s="46" t="s">
        <v>25</v>
      </c>
      <c r="D36" s="74">
        <v>2021</v>
      </c>
      <c r="E36" s="50">
        <v>800</v>
      </c>
      <c r="F36" s="51" t="s">
        <v>26</v>
      </c>
      <c r="G36" s="52">
        <v>150</v>
      </c>
      <c r="H36" s="48">
        <f t="shared" ref="H36:H41" si="2">E36*G36</f>
        <v>120000</v>
      </c>
    </row>
    <row r="37" spans="2:8" ht="16.5">
      <c r="B37" s="46" t="s">
        <v>39</v>
      </c>
      <c r="C37" s="46" t="s">
        <v>39</v>
      </c>
      <c r="D37" s="74"/>
      <c r="E37" s="50">
        <v>7</v>
      </c>
      <c r="F37" s="53" t="s">
        <v>28</v>
      </c>
      <c r="G37" s="52">
        <v>50</v>
      </c>
      <c r="H37" s="48">
        <f t="shared" si="2"/>
        <v>350</v>
      </c>
    </row>
    <row r="38" spans="2:8" ht="16.5">
      <c r="B38" s="46" t="s">
        <v>27</v>
      </c>
      <c r="C38" s="46" t="s">
        <v>27</v>
      </c>
      <c r="D38" s="74"/>
      <c r="E38" s="50">
        <v>10</v>
      </c>
      <c r="F38" s="53" t="s">
        <v>28</v>
      </c>
      <c r="G38" s="52">
        <v>50</v>
      </c>
      <c r="H38" s="48">
        <f t="shared" si="2"/>
        <v>500</v>
      </c>
    </row>
    <row r="39" spans="2:8" ht="16.5">
      <c r="B39" s="46" t="s">
        <v>45</v>
      </c>
      <c r="C39" s="46" t="s">
        <v>46</v>
      </c>
      <c r="D39" s="74"/>
      <c r="E39" s="50">
        <v>20</v>
      </c>
      <c r="F39" s="51" t="s">
        <v>47</v>
      </c>
      <c r="G39" s="52">
        <v>50</v>
      </c>
      <c r="H39" s="48">
        <f t="shared" si="2"/>
        <v>1000</v>
      </c>
    </row>
    <row r="40" spans="2:8" ht="16.5">
      <c r="B40" s="46" t="s">
        <v>50</v>
      </c>
      <c r="C40" s="46" t="s">
        <v>51</v>
      </c>
      <c r="D40" s="74"/>
      <c r="E40" s="50">
        <v>190</v>
      </c>
      <c r="F40" s="51" t="s">
        <v>52</v>
      </c>
      <c r="G40" s="52">
        <v>5</v>
      </c>
      <c r="H40" s="48">
        <f t="shared" si="2"/>
        <v>950</v>
      </c>
    </row>
    <row r="41" spans="2:8" ht="82.5">
      <c r="B41" s="46" t="s">
        <v>53</v>
      </c>
      <c r="C41" s="46" t="s">
        <v>54</v>
      </c>
      <c r="D41" s="47" t="s">
        <v>55</v>
      </c>
      <c r="E41" s="50">
        <v>41000</v>
      </c>
      <c r="F41" s="51" t="s">
        <v>34</v>
      </c>
      <c r="G41" s="52">
        <v>1</v>
      </c>
      <c r="H41" s="48">
        <f t="shared" si="2"/>
        <v>41000</v>
      </c>
    </row>
    <row r="42" spans="2:8" ht="16.5">
      <c r="B42" s="72" t="s">
        <v>29</v>
      </c>
      <c r="C42" s="72"/>
      <c r="D42" s="72"/>
      <c r="E42" s="72"/>
      <c r="F42" s="72"/>
      <c r="G42" s="72"/>
      <c r="H42" s="49">
        <f>SUM(H36:H41)</f>
        <v>163800</v>
      </c>
    </row>
    <row r="43" spans="2:8" ht="16.5">
      <c r="B43" s="73" t="s">
        <v>11</v>
      </c>
      <c r="C43" s="73"/>
      <c r="D43" s="73"/>
      <c r="E43" s="73"/>
      <c r="F43" s="73"/>
      <c r="G43" s="73"/>
      <c r="H43" s="54">
        <f>SUM(H12+H23+H34+H42)</f>
        <v>294610</v>
      </c>
    </row>
  </sheetData>
  <mergeCells count="15">
    <mergeCell ref="B43:G43"/>
    <mergeCell ref="D9:D10"/>
    <mergeCell ref="D14:D22"/>
    <mergeCell ref="D25:D33"/>
    <mergeCell ref="D36:D40"/>
    <mergeCell ref="B23:G23"/>
    <mergeCell ref="B24:H24"/>
    <mergeCell ref="B34:G34"/>
    <mergeCell ref="B35:H35"/>
    <mergeCell ref="B42:G42"/>
    <mergeCell ref="B1:C1"/>
    <mergeCell ref="B8:H8"/>
    <mergeCell ref="B11:G11"/>
    <mergeCell ref="B12:G12"/>
    <mergeCell ref="B13:H13"/>
  </mergeCells>
  <phoneticPr fontId="19" type="noConversion"/>
  <hyperlinks>
    <hyperlink ref="C4" r:id="rId1" tooltip="mailto:kong.wei@ubs-cn.com"/>
  </hyperlinks>
  <pageMargins left="0.75" right="0.75" top="1" bottom="1" header="0.5" footer="0.5"/>
  <pageSetup paperSize="9" scale="5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zoomScale="80" zoomScaleNormal="80" workbookViewId="0">
      <selection activeCell="B14" sqref="B14"/>
    </sheetView>
  </sheetViews>
  <sheetFormatPr defaultColWidth="8.875" defaultRowHeight="14.25"/>
  <cols>
    <col min="2" max="2" width="30.375" customWidth="1"/>
    <col min="3" max="3" width="36.875" customWidth="1"/>
    <col min="4" max="4" width="17.75" customWidth="1"/>
    <col min="5" max="5" width="10.25" customWidth="1"/>
    <col min="6" max="6" width="5.25" customWidth="1"/>
    <col min="7" max="7" width="9.25" customWidth="1"/>
    <col min="8" max="8" width="12.75" customWidth="1"/>
  </cols>
  <sheetData>
    <row r="1" spans="2:8" ht="40.5">
      <c r="B1" s="64" t="s">
        <v>0</v>
      </c>
      <c r="C1" s="65"/>
      <c r="D1" s="3"/>
      <c r="E1" s="29"/>
      <c r="F1" s="3"/>
      <c r="G1" s="3"/>
      <c r="H1" s="3"/>
    </row>
    <row r="2" spans="2:8" ht="16.5">
      <c r="B2" s="3" t="s">
        <v>1</v>
      </c>
      <c r="C2" s="4" t="s">
        <v>2</v>
      </c>
      <c r="D2" s="5"/>
      <c r="E2" s="30"/>
      <c r="F2" s="6"/>
      <c r="G2" s="6"/>
      <c r="H2" s="6"/>
    </row>
    <row r="3" spans="2:8" ht="16.5">
      <c r="B3" s="3" t="s">
        <v>3</v>
      </c>
      <c r="C3" s="4" t="s">
        <v>4</v>
      </c>
      <c r="D3" s="7"/>
      <c r="E3" s="30"/>
      <c r="F3" s="6"/>
      <c r="G3" s="6"/>
      <c r="H3" s="6"/>
    </row>
    <row r="4" spans="2:8" ht="16.5">
      <c r="B4" s="8" t="s">
        <v>5</v>
      </c>
      <c r="C4" s="9" t="s">
        <v>6</v>
      </c>
      <c r="D4" s="8"/>
      <c r="E4" s="31"/>
      <c r="F4" s="8"/>
      <c r="G4" s="8"/>
      <c r="H4" s="8"/>
    </row>
    <row r="5" spans="2:8" ht="15">
      <c r="B5" s="8" t="s">
        <v>7</v>
      </c>
      <c r="C5" s="10"/>
      <c r="D5" s="8"/>
      <c r="E5" s="31"/>
      <c r="F5" s="8"/>
      <c r="G5" s="8"/>
      <c r="H5" s="8"/>
    </row>
    <row r="6" spans="2:8" ht="15">
      <c r="B6" s="11"/>
      <c r="C6" s="11"/>
      <c r="D6" s="11"/>
      <c r="E6" s="31"/>
      <c r="F6" s="11"/>
      <c r="G6" s="11"/>
      <c r="H6" s="11"/>
    </row>
    <row r="7" spans="2:8" ht="30">
      <c r="B7" s="12" t="s">
        <v>8</v>
      </c>
      <c r="C7" s="13" t="s">
        <v>17</v>
      </c>
      <c r="D7" s="13" t="s">
        <v>18</v>
      </c>
      <c r="E7" s="32" t="s">
        <v>19</v>
      </c>
      <c r="F7" s="14" t="s">
        <v>20</v>
      </c>
      <c r="G7" s="14" t="s">
        <v>21</v>
      </c>
      <c r="H7" s="15" t="s">
        <v>22</v>
      </c>
    </row>
    <row r="8" spans="2:8" ht="16.5">
      <c r="B8" s="75" t="s">
        <v>23</v>
      </c>
      <c r="C8" s="76"/>
      <c r="D8" s="76"/>
      <c r="E8" s="76"/>
      <c r="F8" s="76"/>
      <c r="G8" s="76"/>
      <c r="H8" s="77"/>
    </row>
    <row r="9" spans="2:8">
      <c r="B9" s="33" t="s">
        <v>56</v>
      </c>
      <c r="C9" s="34" t="s">
        <v>57</v>
      </c>
      <c r="D9" s="35">
        <v>2021</v>
      </c>
      <c r="E9" s="36">
        <v>1500</v>
      </c>
      <c r="F9" s="37" t="s">
        <v>58</v>
      </c>
      <c r="G9" s="38">
        <v>5</v>
      </c>
      <c r="H9" s="39">
        <f>SUM(E9*G9)</f>
        <v>7500</v>
      </c>
    </row>
    <row r="10" spans="2:8" ht="16.5">
      <c r="B10" s="78" t="s">
        <v>30</v>
      </c>
      <c r="C10" s="79"/>
      <c r="D10" s="79"/>
      <c r="E10" s="79"/>
      <c r="F10" s="79"/>
      <c r="G10" s="80"/>
      <c r="H10" s="40">
        <f>SUM(H9:H9)*30</f>
        <v>225000</v>
      </c>
    </row>
    <row r="11" spans="2:8" ht="15">
      <c r="B11" s="81" t="s">
        <v>11</v>
      </c>
      <c r="C11" s="82"/>
      <c r="D11" s="82"/>
      <c r="E11" s="82"/>
      <c r="F11" s="82"/>
      <c r="G11" s="82"/>
      <c r="H11" s="41">
        <f>SUM(H10)</f>
        <v>225000</v>
      </c>
    </row>
  </sheetData>
  <mergeCells count="4">
    <mergeCell ref="B1:C1"/>
    <mergeCell ref="B8:H8"/>
    <mergeCell ref="B10:G10"/>
    <mergeCell ref="B11:G11"/>
  </mergeCells>
  <phoneticPr fontId="19" type="noConversion"/>
  <hyperlinks>
    <hyperlink ref="C4" r:id="rId1" tooltip="mailto:kong.wei@ubs-cn.com"/>
  </hyperlinks>
  <pageMargins left="0.75" right="0.75" top="1" bottom="1" header="0.5" footer="0.5"/>
  <pageSetup paperSize="9" scale="6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zoomScale="80" zoomScaleNormal="80" workbookViewId="0">
      <selection activeCell="B1" sqref="B1:C1"/>
    </sheetView>
  </sheetViews>
  <sheetFormatPr defaultColWidth="8.875" defaultRowHeight="14.25"/>
  <cols>
    <col min="1" max="1" width="5.125" customWidth="1"/>
    <col min="2" max="2" width="30.375" customWidth="1"/>
    <col min="3" max="3" width="36.875" style="2" customWidth="1"/>
    <col min="4" max="4" width="18.5" style="2" customWidth="1"/>
    <col min="5" max="5" width="10.25" customWidth="1"/>
    <col min="6" max="6" width="5.25" customWidth="1"/>
    <col min="7" max="7" width="9.25" customWidth="1"/>
    <col min="8" max="8" width="11.25" customWidth="1"/>
  </cols>
  <sheetData>
    <row r="1" spans="2:8" ht="37.5" customHeight="1">
      <c r="B1" s="64" t="s">
        <v>0</v>
      </c>
      <c r="C1" s="65"/>
      <c r="D1" s="3"/>
      <c r="E1" s="3"/>
      <c r="F1" s="3"/>
      <c r="G1" s="3"/>
      <c r="H1" s="3"/>
    </row>
    <row r="2" spans="2:8" ht="16.5">
      <c r="B2" s="3" t="s">
        <v>1</v>
      </c>
      <c r="C2" s="4" t="s">
        <v>2</v>
      </c>
      <c r="D2" s="5"/>
      <c r="E2" s="6"/>
      <c r="F2" s="6"/>
      <c r="G2" s="6"/>
      <c r="H2" s="6"/>
    </row>
    <row r="3" spans="2:8" ht="16.5">
      <c r="B3" s="3" t="s">
        <v>3</v>
      </c>
      <c r="C3" s="4" t="s">
        <v>4</v>
      </c>
      <c r="D3" s="7"/>
      <c r="E3" s="6"/>
      <c r="F3" s="6"/>
      <c r="G3" s="6"/>
      <c r="H3" s="6"/>
    </row>
    <row r="4" spans="2:8" s="1" customFormat="1" ht="16.5" customHeight="1">
      <c r="B4" s="8" t="s">
        <v>5</v>
      </c>
      <c r="C4" s="9" t="s">
        <v>6</v>
      </c>
      <c r="D4" s="8"/>
      <c r="E4" s="8"/>
      <c r="F4" s="8"/>
      <c r="G4" s="8"/>
      <c r="H4" s="8"/>
    </row>
    <row r="5" spans="2:8" s="1" customFormat="1" ht="16.5" customHeight="1">
      <c r="B5" s="8" t="s">
        <v>7</v>
      </c>
      <c r="C5" s="10"/>
      <c r="D5" s="8"/>
      <c r="E5" s="8"/>
      <c r="F5" s="8"/>
      <c r="G5" s="8"/>
      <c r="H5" s="8"/>
    </row>
    <row r="6" spans="2:8" s="1" customFormat="1" ht="16.5" customHeight="1">
      <c r="B6" s="11"/>
      <c r="C6" s="11"/>
      <c r="D6" s="11"/>
      <c r="E6" s="11"/>
      <c r="F6" s="11"/>
      <c r="G6" s="11"/>
      <c r="H6" s="11"/>
    </row>
    <row r="7" spans="2:8" s="1" customFormat="1" ht="39" customHeight="1">
      <c r="B7" s="12" t="s">
        <v>8</v>
      </c>
      <c r="C7" s="13" t="s">
        <v>17</v>
      </c>
      <c r="D7" s="13" t="s">
        <v>18</v>
      </c>
      <c r="E7" s="14" t="s">
        <v>19</v>
      </c>
      <c r="F7" s="14" t="s">
        <v>20</v>
      </c>
      <c r="G7" s="14" t="s">
        <v>21</v>
      </c>
      <c r="H7" s="15" t="s">
        <v>22</v>
      </c>
    </row>
    <row r="8" spans="2:8" ht="33.75" customHeight="1">
      <c r="B8" s="83" t="s">
        <v>59</v>
      </c>
      <c r="C8" s="84"/>
      <c r="D8" s="84"/>
      <c r="E8" s="84"/>
      <c r="F8" s="84"/>
      <c r="G8" s="84"/>
      <c r="H8" s="85"/>
    </row>
    <row r="9" spans="2:8" ht="16.5">
      <c r="B9" s="16" t="s">
        <v>60</v>
      </c>
      <c r="C9" s="88" t="s">
        <v>61</v>
      </c>
      <c r="D9" s="91">
        <v>2021</v>
      </c>
      <c r="E9" s="17">
        <v>550</v>
      </c>
      <c r="F9" s="18" t="s">
        <v>62</v>
      </c>
      <c r="G9" s="19">
        <v>40</v>
      </c>
      <c r="H9" s="20">
        <f t="shared" ref="H9:H12" si="0">E9*G9</f>
        <v>22000</v>
      </c>
    </row>
    <row r="10" spans="2:8" ht="16.5">
      <c r="B10" s="16" t="s">
        <v>63</v>
      </c>
      <c r="C10" s="89"/>
      <c r="D10" s="92"/>
      <c r="E10" s="17">
        <v>400</v>
      </c>
      <c r="F10" s="18" t="s">
        <v>62</v>
      </c>
      <c r="G10" s="19">
        <v>40</v>
      </c>
      <c r="H10" s="20">
        <f t="shared" si="0"/>
        <v>16000</v>
      </c>
    </row>
    <row r="11" spans="2:8" ht="16.5">
      <c r="B11" s="16" t="s">
        <v>64</v>
      </c>
      <c r="C11" s="89"/>
      <c r="D11" s="92"/>
      <c r="E11" s="17">
        <v>530</v>
      </c>
      <c r="F11" s="18" t="s">
        <v>62</v>
      </c>
      <c r="G11" s="19">
        <v>60</v>
      </c>
      <c r="H11" s="20">
        <f t="shared" si="0"/>
        <v>31800</v>
      </c>
    </row>
    <row r="12" spans="2:8" ht="16.5">
      <c r="B12" s="16" t="s">
        <v>65</v>
      </c>
      <c r="C12" s="90"/>
      <c r="D12" s="93"/>
      <c r="E12" s="17">
        <v>250</v>
      </c>
      <c r="F12" s="18" t="s">
        <v>62</v>
      </c>
      <c r="G12" s="19">
        <v>20</v>
      </c>
      <c r="H12" s="20">
        <f t="shared" si="0"/>
        <v>5000</v>
      </c>
    </row>
    <row r="13" spans="2:8" ht="16.5">
      <c r="B13" s="86" t="s">
        <v>11</v>
      </c>
      <c r="C13" s="87"/>
      <c r="D13" s="87"/>
      <c r="E13" s="87"/>
      <c r="F13" s="87"/>
      <c r="G13" s="87"/>
      <c r="H13" s="21">
        <f>SUM(H9:H12)</f>
        <v>74800</v>
      </c>
    </row>
    <row r="17" spans="2:5" ht="16.5">
      <c r="B17" s="22"/>
      <c r="C17" s="23"/>
      <c r="D17" s="23"/>
      <c r="E17" s="24"/>
    </row>
    <row r="18" spans="2:5">
      <c r="B18" s="25"/>
      <c r="C18" s="26"/>
      <c r="D18" s="26"/>
      <c r="E18" s="27"/>
    </row>
    <row r="19" spans="2:5">
      <c r="B19" s="25"/>
      <c r="C19" s="26"/>
      <c r="D19" s="26"/>
      <c r="E19" s="27"/>
    </row>
    <row r="20" spans="2:5">
      <c r="B20" s="25"/>
      <c r="C20" s="26"/>
      <c r="D20" s="26"/>
      <c r="E20" s="27"/>
    </row>
    <row r="21" spans="2:5">
      <c r="B21" s="25"/>
      <c r="C21" s="26"/>
      <c r="D21" s="26"/>
      <c r="E21" s="27"/>
    </row>
    <row r="22" spans="2:5">
      <c r="B22" s="25"/>
      <c r="C22" s="28"/>
      <c r="D22" s="28"/>
      <c r="E22" s="27"/>
    </row>
  </sheetData>
  <mergeCells count="5">
    <mergeCell ref="B1:C1"/>
    <mergeCell ref="B8:H8"/>
    <mergeCell ref="B13:G13"/>
    <mergeCell ref="C9:C12"/>
    <mergeCell ref="D9:D12"/>
  </mergeCells>
  <phoneticPr fontId="19" type="noConversion"/>
  <hyperlinks>
    <hyperlink ref="C4" r:id="rId1" tooltip="mailto:kong.wei@ubs-cn.com"/>
  </hyperlinks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2023-04-19T12:21:00Z</cp:lastPrinted>
  <dcterms:created xsi:type="dcterms:W3CDTF">2016-06-29T17:42:00Z</dcterms:created>
  <dcterms:modified xsi:type="dcterms:W3CDTF">2024-03-01T08:28:12Z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1E75D7CF8C934B409971715788C9399A_13</vt:lpwstr>
  </property>
</Properties>
</file>