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2" r:id="rId2"/>
    <sheet name="Creative" sheetId="13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<sst xmlns="http://schemas.openxmlformats.org/spreadsheetml/2006/main" count="123" uniqueCount="64">
  <si>
    <t>结算单</t>
  </si>
  <si>
    <t>Client:</t>
  </si>
  <si>
    <t>AstraZeneca</t>
  </si>
  <si>
    <t xml:space="preserve">Project Name: </t>
  </si>
  <si>
    <t>2022AZZok医生教育项目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</si>
  <si>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</si>
  <si>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</si>
  <si>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</si>
  <si>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</si>
  <si>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</si>
  <si>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</si>
  <si>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</si>
  <si>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</si>
  <si>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</si>
  <si>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</si>
  <si>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</si>
  <si>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</si>
  <si>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</si>
  <si>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</si>
  <si>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</si>
  <si>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</si>
  <si>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</si>
  <si>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</si>
  <si>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海报、邀请函文案撰写</t>
  </si>
  <si>
    <t>非DA类文案撰写(new work)</t>
  </si>
  <si>
    <t>如海报、展架、邀请函等</t>
  </si>
  <si>
    <t>页</t>
  </si>
  <si>
    <t>total</t>
  </si>
  <si>
    <t>推文、长图文文案撰写</t>
  </si>
  <si>
    <t>Newsletter内容撰写(new work)</t>
  </si>
  <si>
    <t>包括医学编辑、适量文献检索、文案润色</t>
  </si>
  <si>
    <t>倍他乐克30周年KV</t>
  </si>
  <si>
    <t>活动KV (new work)</t>
  </si>
  <si>
    <t>包括创意、设计、完稿（不包含租图、拍摄等第三方费用）</t>
  </si>
  <si>
    <t>张</t>
  </si>
  <si>
    <t>海报</t>
  </si>
  <si>
    <t>海报(new work)</t>
  </si>
  <si>
    <t>根据已有KV进行设计、排版、完稿，尺寸60CM*90CM</t>
  </si>
  <si>
    <t>30周年易拉宝</t>
  </si>
  <si>
    <t>易拉宝/X展架(new work)</t>
  </si>
  <si>
    <t>根据已有KV进行设计、排版、完稿，尺寸1.2M*2M</t>
  </si>
  <si>
    <t>个</t>
  </si>
  <si>
    <t>邀请函</t>
  </si>
  <si>
    <t>邀请函（普通版式）(New work)</t>
  </si>
  <si>
    <t>根据已有KV进行设计、排版、完稿，展开尺寸A4</t>
  </si>
  <si>
    <t>台卡</t>
  </si>
  <si>
    <t>台卡(new work)</t>
  </si>
  <si>
    <t>根据已有KV进行设计、排版、完稿</t>
  </si>
  <si>
    <t xml:space="preserve">心率80BB先行*幻灯美化 </t>
  </si>
  <si>
    <t>PPT美化(高级美化)(Adjustment work)</t>
  </si>
  <si>
    <t>使用Adobe绘图软件进行图标重绘、字体设计等</t>
  </si>
  <si>
    <t>ZOK幻灯模板更新</t>
  </si>
  <si>
    <t>PPT模板(Adjustment work)</t>
  </si>
  <si>
    <t>根据已有KV进行排版及PPT母版格式设定</t>
  </si>
  <si>
    <t>套</t>
  </si>
  <si>
    <t>长图文</t>
  </si>
  <si>
    <t>手绘长图文（中等）</t>
  </si>
  <si>
    <t>含单个手绘人物手绘物形象设计+场景设计/多个人物设计</t>
  </si>
  <si>
    <t>屏</t>
  </si>
  <si>
    <t>项目管理/人员管理 
Service Fee/Staffing Fee</t>
  </si>
  <si>
    <t>Designer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</si>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</sst>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&quot;￥&quot;#,##0.00_);[Red]\(&quot;￥&quot;#,##0.00\)"/>
    <numFmt numFmtId="180" formatCode="#,##0_ 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6" applyNumberFormat="0" applyAlignment="0" applyProtection="0">
      <alignment vertical="center"/>
    </xf>
    <xf numFmtId="0" fontId="22" fillId="10" borderId="27" applyNumberFormat="0" applyAlignment="0" applyProtection="0">
      <alignment vertical="center"/>
    </xf>
    <xf numFmtId="0" fontId="23" fillId="10" borderId="26" applyNumberFormat="0" applyAlignment="0" applyProtection="0">
      <alignment vertical="center"/>
    </xf>
    <xf numFmtId="0" fontId="24" fillId="11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/>
  </cellStyleXfs>
  <cellXfs count="100">
    <xf numFmtId="0" fontId="0" fillId="0" borderId="0" xfId="0">
      <alignment vertical="center"/>
    </xf>
    <xf numFmtId="0" fontId="0" fillId="0" borderId="0" xfId="5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vertical="center"/>
    </xf>
    <xf numFmtId="0" fontId="2" fillId="0" borderId="0" xfId="53" applyFont="1">
      <alignment vertical="center"/>
    </xf>
    <xf numFmtId="176" fontId="3" fillId="0" borderId="0" xfId="53" applyNumberFormat="1" applyFont="1" applyFill="1" applyAlignment="1">
      <alignment horizontal="left"/>
    </xf>
    <xf numFmtId="0" fontId="3" fillId="0" borderId="0" xfId="50" applyFont="1" applyAlignment="1">
      <alignment vertical="center" wrapText="1"/>
    </xf>
    <xf numFmtId="176" fontId="3" fillId="0" borderId="0" xfId="53" applyNumberFormat="1" applyFont="1" applyAlignment="1">
      <alignment horizontal="center"/>
    </xf>
    <xf numFmtId="176" fontId="3" fillId="0" borderId="0" xfId="53" applyNumberFormat="1" applyFont="1" applyFill="1" applyAlignment="1">
      <alignment horizontal="center"/>
    </xf>
    <xf numFmtId="0" fontId="3" fillId="0" borderId="0" xfId="50" applyFont="1" applyAlignment="1">
      <alignment wrapText="1"/>
    </xf>
    <xf numFmtId="0" fontId="2" fillId="0" borderId="0" xfId="50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right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left" vertical="center" wrapText="1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10" xfId="54" applyNumberFormat="1" applyFont="1" applyFill="1" applyBorder="1" applyAlignment="1">
      <alignment horizontal="center" vertical="center"/>
    </xf>
    <xf numFmtId="9" fontId="6" fillId="0" borderId="10" xfId="54" applyNumberFormat="1" applyFont="1" applyFill="1" applyBorder="1" applyAlignment="1">
      <alignment horizontal="center" vertical="center"/>
    </xf>
    <xf numFmtId="177" fontId="6" fillId="0" borderId="10" xfId="54" applyNumberFormat="1" applyFont="1" applyFill="1" applyBorder="1" applyAlignment="1">
      <alignment horizontal="center" vertical="center"/>
    </xf>
    <xf numFmtId="37" fontId="7" fillId="0" borderId="11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0" fontId="7" fillId="0" borderId="15" xfId="54" applyNumberFormat="1" applyFont="1" applyFill="1" applyBorder="1" applyAlignment="1">
      <alignment horizontal="center" vertical="center"/>
    </xf>
    <xf numFmtId="9" fontId="6" fillId="0" borderId="15" xfId="54" applyNumberFormat="1" applyFont="1" applyFill="1" applyBorder="1" applyAlignment="1">
      <alignment horizontal="center" vertical="center"/>
    </xf>
    <xf numFmtId="177" fontId="6" fillId="0" borderId="15" xfId="54" applyNumberFormat="1" applyFont="1" applyFill="1" applyBorder="1" applyAlignment="1">
      <alignment horizontal="center" vertical="center"/>
    </xf>
    <xf numFmtId="37" fontId="7" fillId="0" borderId="16" xfId="1" applyNumberFormat="1" applyFont="1" applyFill="1" applyBorder="1" applyAlignment="1">
      <alignment horizontal="center" vertical="center"/>
    </xf>
    <xf numFmtId="176" fontId="2" fillId="4" borderId="17" xfId="50" applyNumberFormat="1" applyFont="1" applyFill="1" applyBorder="1" applyAlignment="1">
      <alignment horizontal="right" vertical="center"/>
    </xf>
    <xf numFmtId="176" fontId="2" fillId="4" borderId="18" xfId="50" applyNumberFormat="1" applyFont="1" applyFill="1" applyBorder="1" applyAlignment="1">
      <alignment horizontal="right" vertical="center"/>
    </xf>
    <xf numFmtId="178" fontId="2" fillId="4" borderId="19" xfId="50" applyNumberFormat="1" applyFont="1" applyFill="1" applyBorder="1" applyAlignment="1">
      <alignment horizontal="right" vertical="center"/>
    </xf>
    <xf numFmtId="176" fontId="8" fillId="0" borderId="0" xfId="53" applyNumberFormat="1" applyFont="1" applyFill="1" applyAlignment="1"/>
    <xf numFmtId="176" fontId="8" fillId="0" borderId="0" xfId="53" applyNumberFormat="1" applyFont="1" applyFill="1" applyAlignment="1">
      <alignment wrapText="1"/>
    </xf>
    <xf numFmtId="0" fontId="8" fillId="0" borderId="0" xfId="53" applyFont="1" applyFill="1" applyAlignment="1">
      <alignment horizontal="left" vertical="center"/>
    </xf>
    <xf numFmtId="176" fontId="9" fillId="0" borderId="0" xfId="53" applyNumberFormat="1" applyFont="1" applyFill="1" applyAlignment="1">
      <alignment horizontal="left"/>
    </xf>
    <xf numFmtId="0" fontId="9" fillId="0" borderId="0" xfId="53" applyFont="1" applyFill="1" applyAlignment="1">
      <alignment horizontal="left" vertical="center" wrapText="1"/>
    </xf>
    <xf numFmtId="0" fontId="9" fillId="0" borderId="0" xfId="53" applyFont="1" applyFill="1" applyAlignment="1">
      <alignment horizontal="left" vertical="center"/>
    </xf>
    <xf numFmtId="176" fontId="9" fillId="0" borderId="0" xfId="53" applyNumberFormat="1" applyFont="1" applyFill="1" applyAlignment="1">
      <alignment horizontal="left" wrapText="1"/>
    </xf>
    <xf numFmtId="0" fontId="2" fillId="2" borderId="7" xfId="50" applyFont="1" applyFill="1" applyBorder="1" applyAlignment="1">
      <alignment horizontal="left" vertical="center"/>
    </xf>
    <xf numFmtId="0" fontId="2" fillId="2" borderId="10" xfId="50" applyFont="1" applyFill="1" applyBorder="1" applyAlignment="1">
      <alignment horizontal="left" vertical="center"/>
    </xf>
    <xf numFmtId="0" fontId="2" fillId="2" borderId="11" xfId="5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 wrapText="1"/>
    </xf>
    <xf numFmtId="0" fontId="6" fillId="0" borderId="10" xfId="55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176" fontId="2" fillId="0" borderId="7" xfId="50" applyNumberFormat="1" applyFont="1" applyFill="1" applyBorder="1" applyAlignment="1">
      <alignment horizontal="right" vertical="center"/>
    </xf>
    <xf numFmtId="176" fontId="2" fillId="0" borderId="10" xfId="50" applyNumberFormat="1" applyFont="1" applyFill="1" applyBorder="1" applyAlignment="1">
      <alignment horizontal="right" vertical="center"/>
    </xf>
    <xf numFmtId="179" fontId="7" fillId="0" borderId="11" xfId="1" applyNumberFormat="1" applyFont="1" applyFill="1" applyBorder="1" applyAlignment="1">
      <alignment vertical="center"/>
    </xf>
    <xf numFmtId="0" fontId="8" fillId="2" borderId="4" xfId="50" applyFont="1" applyFill="1" applyBorder="1" applyAlignment="1">
      <alignment horizontal="left" vertical="center"/>
    </xf>
    <xf numFmtId="0" fontId="8" fillId="2" borderId="5" xfId="50" applyFont="1" applyFill="1" applyBorder="1" applyAlignment="1">
      <alignment horizontal="left" vertical="center"/>
    </xf>
    <xf numFmtId="0" fontId="8" fillId="2" borderId="6" xfId="50" applyFont="1" applyFill="1" applyBorder="1" applyAlignment="1">
      <alignment horizontal="left" vertical="center"/>
    </xf>
    <xf numFmtId="0" fontId="6" fillId="0" borderId="7" xfId="55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80" fontId="5" fillId="0" borderId="10" xfId="1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54" applyFont="1" applyFill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176" fontId="2" fillId="4" borderId="21" xfId="50" applyNumberFormat="1" applyFont="1" applyFill="1" applyBorder="1" applyAlignment="1">
      <alignment horizontal="right" vertical="center"/>
    </xf>
    <xf numFmtId="176" fontId="2" fillId="4" borderId="15" xfId="50" applyNumberFormat="1" applyFont="1" applyFill="1" applyBorder="1" applyAlignment="1">
      <alignment horizontal="right" vertical="center"/>
    </xf>
    <xf numFmtId="178" fontId="2" fillId="4" borderId="16" xfId="50" applyNumberFormat="1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5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0" fontId="7" fillId="0" borderId="0" xfId="54" applyNumberFormat="1" applyFont="1" applyFill="1" applyBorder="1" applyAlignment="1">
      <alignment vertical="center"/>
    </xf>
    <xf numFmtId="9" fontId="6" fillId="0" borderId="0" xfId="54" applyNumberFormat="1" applyFont="1" applyFill="1" applyBorder="1" applyAlignment="1">
      <alignment vertical="center"/>
    </xf>
    <xf numFmtId="177" fontId="6" fillId="0" borderId="0" xfId="54" applyNumberFormat="1" applyFont="1" applyFill="1" applyBorder="1" applyAlignment="1">
      <alignment vertical="center"/>
    </xf>
    <xf numFmtId="37" fontId="7" fillId="0" borderId="0" xfId="1" applyNumberFormat="1" applyFont="1" applyFill="1" applyBorder="1" applyAlignment="1">
      <alignment vertical="center"/>
    </xf>
    <xf numFmtId="176" fontId="2" fillId="0" borderId="0" xfId="50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8" fontId="2" fillId="0" borderId="0" xfId="5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2" borderId="4" xfId="5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1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right" vertical="center" wrapText="1"/>
    </xf>
    <xf numFmtId="178" fontId="2" fillId="6" borderId="22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长城会短信相关活动报价1016" xfId="50"/>
    <cellStyle name="常规_flash" xfId="51"/>
    <cellStyle name="常规 3 3" xfId="52"/>
    <cellStyle name="常规 2" xfId="53"/>
    <cellStyle name="常规_quotation GW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B1" sqref="B1:C1"/>
    </sheetView>
  </sheetViews>
  <sheetFormatPr defaultColWidth="8.8" defaultRowHeight="15.6" outlineLevelCol="3"/>
  <cols>
    <col min="1" max="1" width="5.1" style="2" customWidth="1"/>
    <col min="2" max="2" width="39.6" customWidth="1"/>
    <col min="3" max="3" width="35.1" style="2" customWidth="1"/>
    <col min="4" max="4" width="19.3" customWidth="1"/>
  </cols>
  <sheetData>
    <row r="1" ht="37.5" customHeight="1" spans="2:3">
      <c r="B1" s="4" t="s">
        <v>0</v>
      </c>
      <c r="C1" s="4"/>
    </row>
    <row r="2" ht="16.2" spans="2:3">
      <c r="B2" s="6" t="s">
        <v>1</v>
      </c>
      <c r="C2" s="7" t="s">
        <v>2</v>
      </c>
    </row>
    <row r="3" ht="16.2" spans="2:4">
      <c r="B3" s="6" t="s">
        <v>3</v>
      </c>
      <c r="C3" s="7" t="s">
        <v>4</v>
      </c>
      <c r="D3" s="88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89" t="s">
        <v>10</v>
      </c>
      <c r="C8" s="22"/>
    </row>
    <row r="9" s="1" customFormat="1" ht="16.2" spans="2:3">
      <c r="B9" s="90" t="s">
        <v>11</v>
      </c>
      <c r="C9" s="91">
        <f>Medical!H14</f>
        <v>11050</v>
      </c>
    </row>
    <row r="10" s="1" customFormat="1" ht="16.2" spans="2:3">
      <c r="B10" s="89" t="s">
        <v>12</v>
      </c>
      <c r="C10" s="22"/>
    </row>
    <row r="11" s="1" customFormat="1" ht="16.2" spans="2:3">
      <c r="B11" s="90" t="s">
        <v>11</v>
      </c>
      <c r="C11" s="91">
        <f>Creative!H31</f>
        <v>15515</v>
      </c>
    </row>
    <row r="12" s="1" customFormat="1" ht="16.2" spans="2:3">
      <c r="B12" s="89" t="s">
        <v>13</v>
      </c>
      <c r="C12" s="22"/>
    </row>
    <row r="13" s="1" customFormat="1" ht="16.2" spans="2:3">
      <c r="B13" s="90" t="s">
        <v>11</v>
      </c>
      <c r="C13" s="91">
        <f>'Staffing Fee'!H11</f>
        <v>4650</v>
      </c>
    </row>
    <row r="14" ht="16.05" customHeight="1" spans="2:3">
      <c r="B14" s="92"/>
      <c r="C14" s="93"/>
    </row>
    <row r="15" ht="16.2" spans="2:3">
      <c r="B15" s="94" t="s">
        <v>11</v>
      </c>
      <c r="C15" s="95">
        <f>C11+C9+C13</f>
        <v>31215</v>
      </c>
    </row>
    <row r="16" ht="16.2" spans="2:3">
      <c r="B16" s="94" t="s">
        <v>14</v>
      </c>
      <c r="C16" s="95">
        <f>C15*0.06</f>
        <v>1872.9</v>
      </c>
    </row>
    <row r="17" ht="16.95" spans="2:3">
      <c r="B17" s="72" t="s">
        <v>15</v>
      </c>
      <c r="C17" s="74">
        <f>C15+C16</f>
        <v>33087.9</v>
      </c>
    </row>
    <row r="18" spans="2:3">
      <c r="B18" s="96"/>
      <c r="C18" s="97"/>
    </row>
    <row r="19" spans="2:3">
      <c r="B19" s="98" t="s">
        <v>16</v>
      </c>
      <c r="C19" s="99">
        <f>+C13/C15</f>
        <v>0.148966842864008</v>
      </c>
    </row>
    <row r="20" spans="2:2">
      <c r="B20" s="40"/>
    </row>
    <row r="21" spans="2:2">
      <c r="B21" s="43"/>
    </row>
    <row r="22" spans="2:2">
      <c r="B22" s="43"/>
    </row>
    <row r="23" spans="2:2">
      <c r="B23" s="43"/>
    </row>
    <row r="24" spans="2:2">
      <c r="B24" s="43"/>
    </row>
    <row r="25" spans="2:2">
      <c r="B25" s="43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H15" sqref="H15"/>
    </sheetView>
  </sheetViews>
  <sheetFormatPr defaultColWidth="8.66666666666667" defaultRowHeight="15.6"/>
  <cols>
    <col min="2" max="2" width="31.3333333333333" customWidth="1"/>
    <col min="3" max="3" width="48.5" customWidth="1"/>
    <col min="4" max="4" width="8.33333333333333" customWidth="1"/>
    <col min="6" max="6" width="11.3333333333333" customWidth="1"/>
    <col min="8" max="8" width="14.1666666666667"/>
    <col min="9" max="9" width="32.375" customWidth="1"/>
    <col min="10" max="10" width="13.9083333333333" customWidth="1"/>
    <col min="13" max="13" width="11.65" customWidth="1"/>
    <col min="15" max="15" width="19.3" customWidth="1"/>
  </cols>
  <sheetData>
    <row r="1" ht="39.6" spans="1:8">
      <c r="A1" s="2"/>
      <c r="B1" s="4" t="s">
        <v>0</v>
      </c>
      <c r="C1" s="4"/>
      <c r="D1" s="5"/>
      <c r="E1" s="5"/>
      <c r="F1" s="5"/>
      <c r="G1" s="5"/>
      <c r="H1" s="5"/>
    </row>
    <row r="2" ht="16.2" spans="1:8">
      <c r="A2" s="2"/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1:8">
      <c r="A3" s="2"/>
      <c r="B3" s="6" t="s">
        <v>3</v>
      </c>
      <c r="C3" s="7" t="s">
        <v>4</v>
      </c>
      <c r="D3" s="11"/>
      <c r="E3" s="9"/>
      <c r="F3" s="9"/>
      <c r="G3" s="10"/>
      <c r="H3" s="10"/>
    </row>
    <row r="4" ht="16.2" spans="1:8">
      <c r="A4" s="1"/>
      <c r="B4" s="12" t="s">
        <v>5</v>
      </c>
      <c r="C4" s="13" t="s">
        <v>6</v>
      </c>
      <c r="D4" s="12"/>
      <c r="E4" s="12"/>
      <c r="F4" s="12"/>
      <c r="G4" s="12"/>
      <c r="H4" s="12"/>
    </row>
    <row r="5" ht="16.2" spans="1:15">
      <c r="A5" s="1"/>
      <c r="B5" s="12" t="s">
        <v>7</v>
      </c>
      <c r="C5" s="14"/>
      <c r="D5" s="12"/>
      <c r="E5" s="12"/>
      <c r="F5" s="12"/>
      <c r="G5" s="12"/>
      <c r="H5" s="12"/>
      <c r="I5" s="77"/>
      <c r="J5" s="77"/>
      <c r="K5" s="77"/>
      <c r="L5" s="77"/>
      <c r="M5" s="77"/>
      <c r="N5" s="77"/>
      <c r="O5" s="77"/>
    </row>
    <row r="6" ht="16.95" spans="1:15">
      <c r="A6" s="1"/>
      <c r="B6" s="15"/>
      <c r="C6" s="15"/>
      <c r="D6" s="15"/>
      <c r="E6" s="15"/>
      <c r="F6" s="15"/>
      <c r="G6" s="15"/>
      <c r="H6" s="15"/>
      <c r="I6" s="78"/>
      <c r="J6" s="78"/>
      <c r="K6" s="78"/>
      <c r="L6" s="78"/>
      <c r="M6" s="78"/>
      <c r="N6" s="78"/>
      <c r="O6" s="78"/>
    </row>
    <row r="7" ht="81" spans="1:15">
      <c r="A7" s="1"/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  <c r="I7" s="12"/>
      <c r="J7" s="79"/>
      <c r="K7" s="79"/>
      <c r="L7" s="12"/>
      <c r="M7" s="12"/>
      <c r="N7" s="12"/>
      <c r="O7" s="12"/>
    </row>
    <row r="8" ht="16.2" spans="1:15">
      <c r="A8" s="2"/>
      <c r="B8" s="47" t="s">
        <v>23</v>
      </c>
      <c r="C8" s="48"/>
      <c r="D8" s="48"/>
      <c r="E8" s="48"/>
      <c r="F8" s="48"/>
      <c r="G8" s="48"/>
      <c r="H8" s="49"/>
      <c r="I8" s="12"/>
      <c r="J8" s="12"/>
      <c r="K8" s="12"/>
      <c r="L8" s="12"/>
      <c r="M8" s="12"/>
      <c r="N8" s="12"/>
      <c r="O8" s="12"/>
    </row>
    <row r="9" spans="1:15">
      <c r="A9" s="2"/>
      <c r="B9" s="50" t="s">
        <v>24</v>
      </c>
      <c r="C9" s="51" t="s">
        <v>25</v>
      </c>
      <c r="D9" s="52">
        <v>2021</v>
      </c>
      <c r="E9" s="26">
        <v>450</v>
      </c>
      <c r="F9" s="27" t="s">
        <v>26</v>
      </c>
      <c r="G9" s="28">
        <v>5</v>
      </c>
      <c r="H9" s="29">
        <f>E9*G9</f>
        <v>2250</v>
      </c>
      <c r="I9" s="80"/>
      <c r="J9" s="81"/>
      <c r="K9" s="82"/>
      <c r="L9" s="83"/>
      <c r="M9" s="84"/>
      <c r="N9" s="83"/>
      <c r="O9" s="84"/>
    </row>
    <row r="10" ht="16.2" spans="2:15">
      <c r="B10" s="53" t="s">
        <v>27</v>
      </c>
      <c r="C10" s="54"/>
      <c r="D10" s="54"/>
      <c r="E10" s="54"/>
      <c r="F10" s="54"/>
      <c r="G10" s="54"/>
      <c r="H10" s="55">
        <f>SUM(H9:H9)</f>
        <v>2250</v>
      </c>
      <c r="I10" s="85"/>
      <c r="J10" s="85"/>
      <c r="K10" s="85"/>
      <c r="L10" s="85"/>
      <c r="M10" s="85"/>
      <c r="N10" s="85"/>
      <c r="O10" s="86"/>
    </row>
    <row r="11" ht="16.2" spans="2:15">
      <c r="B11" s="47" t="s">
        <v>28</v>
      </c>
      <c r="C11" s="48"/>
      <c r="D11" s="48"/>
      <c r="E11" s="48"/>
      <c r="F11" s="48"/>
      <c r="G11" s="48"/>
      <c r="H11" s="49"/>
      <c r="I11" s="85"/>
      <c r="J11" s="85"/>
      <c r="K11" s="85"/>
      <c r="L11" s="85"/>
      <c r="M11" s="85"/>
      <c r="N11" s="85"/>
      <c r="O11" s="87"/>
    </row>
    <row r="12" ht="16.2" spans="2:15">
      <c r="B12" s="50" t="s">
        <v>29</v>
      </c>
      <c r="C12" s="51" t="s">
        <v>30</v>
      </c>
      <c r="D12" s="52">
        <v>2021</v>
      </c>
      <c r="E12" s="26">
        <v>800</v>
      </c>
      <c r="F12" s="27" t="s">
        <v>26</v>
      </c>
      <c r="G12" s="28">
        <v>11</v>
      </c>
      <c r="H12" s="29">
        <f>E12*G12</f>
        <v>8800</v>
      </c>
      <c r="I12" s="85"/>
      <c r="J12" s="85"/>
      <c r="K12" s="85"/>
      <c r="L12" s="85"/>
      <c r="M12" s="85"/>
      <c r="N12" s="85"/>
      <c r="O12" s="87"/>
    </row>
    <row r="13" ht="16.2" spans="2:15">
      <c r="B13" s="53" t="s">
        <v>27</v>
      </c>
      <c r="C13" s="54"/>
      <c r="D13" s="54"/>
      <c r="E13" s="54"/>
      <c r="F13" s="54"/>
      <c r="G13" s="54"/>
      <c r="H13" s="55">
        <f>SUM(H12:H12)</f>
        <v>8800</v>
      </c>
      <c r="I13" s="85"/>
      <c r="J13" s="85"/>
      <c r="K13" s="85"/>
      <c r="L13" s="85"/>
      <c r="M13" s="85"/>
      <c r="N13" s="85"/>
      <c r="O13" s="87"/>
    </row>
    <row r="14" ht="16.95" spans="2:15">
      <c r="B14" s="72" t="s">
        <v>11</v>
      </c>
      <c r="C14" s="73"/>
      <c r="D14" s="73"/>
      <c r="E14" s="73"/>
      <c r="F14" s="73"/>
      <c r="G14" s="73"/>
      <c r="H14" s="74">
        <f>H10+H13</f>
        <v>11050</v>
      </c>
      <c r="I14" s="85"/>
      <c r="J14" s="85"/>
      <c r="K14" s="85"/>
      <c r="L14" s="85"/>
      <c r="M14" s="85"/>
      <c r="N14" s="85"/>
      <c r="O14" s="87"/>
    </row>
    <row r="15" spans="8:15">
      <c r="H15" s="75"/>
      <c r="I15" s="77"/>
      <c r="J15" s="77"/>
      <c r="K15" s="77"/>
      <c r="L15" s="77"/>
      <c r="M15" s="77"/>
      <c r="N15" s="77"/>
      <c r="O15" s="77"/>
    </row>
    <row r="16" spans="8:15">
      <c r="H16" s="76"/>
      <c r="I16" s="77"/>
      <c r="J16" s="77"/>
      <c r="K16" s="77"/>
      <c r="L16" s="77"/>
      <c r="M16" s="77"/>
      <c r="N16" s="77"/>
      <c r="O16" s="77"/>
    </row>
  </sheetData>
  <mergeCells count="7">
    <mergeCell ref="B1:C1"/>
    <mergeCell ref="I6:O6"/>
    <mergeCell ref="B8:H8"/>
    <mergeCell ref="B10:G10"/>
    <mergeCell ref="B11:H11"/>
    <mergeCell ref="B13:G13"/>
    <mergeCell ref="B14:G14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1"/>
  <sheetViews>
    <sheetView zoomScale="80" zoomScaleNormal="80" workbookViewId="0">
      <selection activeCell="D30" sqref="D30"/>
    </sheetView>
  </sheetViews>
  <sheetFormatPr defaultColWidth="8.8" defaultRowHeight="15.6" outlineLevelCol="7"/>
  <cols>
    <col min="2" max="2" width="30.4" customWidth="1"/>
    <col min="3" max="3" width="44.9" customWidth="1"/>
    <col min="4" max="4" width="15.9" customWidth="1"/>
    <col min="8" max="8" width="1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6.2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2:8">
      <c r="B3" s="6" t="s">
        <v>3</v>
      </c>
      <c r="C3" s="7" t="s">
        <v>4</v>
      </c>
      <c r="D3" s="11"/>
      <c r="E3" s="9"/>
      <c r="F3" s="9"/>
      <c r="G3" s="10"/>
      <c r="H3" s="10"/>
    </row>
    <row r="4" ht="16.2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ht="16.2" spans="2:8">
      <c r="B5" s="12" t="s">
        <v>7</v>
      </c>
      <c r="C5" s="14"/>
      <c r="D5" s="12"/>
      <c r="E5" s="12"/>
      <c r="F5" s="12"/>
      <c r="G5" s="12"/>
      <c r="H5" s="12"/>
    </row>
    <row r="6" ht="16.95" spans="2:8">
      <c r="B6" s="15"/>
      <c r="C6" s="15"/>
      <c r="D6" s="15"/>
      <c r="E6" s="15"/>
      <c r="F6" s="15"/>
      <c r="G6" s="15"/>
      <c r="H6" s="15"/>
    </row>
    <row r="7" ht="32.4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16.2" spans="2:8">
      <c r="B8" s="47" t="s">
        <v>31</v>
      </c>
      <c r="C8" s="48"/>
      <c r="D8" s="48"/>
      <c r="E8" s="48"/>
      <c r="F8" s="48"/>
      <c r="G8" s="48"/>
      <c r="H8" s="49"/>
    </row>
    <row r="9" spans="2:8">
      <c r="B9" s="50" t="s">
        <v>32</v>
      </c>
      <c r="C9" s="51" t="s">
        <v>33</v>
      </c>
      <c r="D9" s="52">
        <v>2021</v>
      </c>
      <c r="E9" s="26">
        <v>2800</v>
      </c>
      <c r="F9" s="27" t="s">
        <v>34</v>
      </c>
      <c r="G9" s="28">
        <v>1</v>
      </c>
      <c r="H9" s="29">
        <f>E9*G9</f>
        <v>2800</v>
      </c>
    </row>
    <row r="10" ht="16.2" spans="2:8">
      <c r="B10" s="53" t="s">
        <v>27</v>
      </c>
      <c r="C10" s="54"/>
      <c r="D10" s="54"/>
      <c r="E10" s="54"/>
      <c r="F10" s="54"/>
      <c r="G10" s="54"/>
      <c r="H10" s="55">
        <f>SUM(H9:H9)</f>
        <v>2800</v>
      </c>
    </row>
    <row r="11" spans="2:8">
      <c r="B11" s="56" t="s">
        <v>35</v>
      </c>
      <c r="C11" s="57"/>
      <c r="D11" s="57"/>
      <c r="E11" s="57"/>
      <c r="F11" s="57"/>
      <c r="G11" s="57"/>
      <c r="H11" s="58"/>
    </row>
    <row r="12" spans="2:8">
      <c r="B12" s="59" t="s">
        <v>36</v>
      </c>
      <c r="C12" s="51" t="s">
        <v>37</v>
      </c>
      <c r="D12" s="60">
        <v>2021</v>
      </c>
      <c r="E12" s="26">
        <v>1000</v>
      </c>
      <c r="F12" s="61" t="s">
        <v>34</v>
      </c>
      <c r="G12" s="62">
        <v>9</v>
      </c>
      <c r="H12" s="29">
        <f>E12*G12</f>
        <v>9000</v>
      </c>
    </row>
    <row r="13" ht="16.2" spans="2:8">
      <c r="B13" s="53" t="s">
        <v>27</v>
      </c>
      <c r="C13" s="54"/>
      <c r="D13" s="54"/>
      <c r="E13" s="54"/>
      <c r="F13" s="54"/>
      <c r="G13" s="54"/>
      <c r="H13" s="55">
        <f>SUM(H12:H12)</f>
        <v>9000</v>
      </c>
    </row>
    <row r="14" spans="2:8">
      <c r="B14" s="56" t="s">
        <v>38</v>
      </c>
      <c r="C14" s="57"/>
      <c r="D14" s="57"/>
      <c r="E14" s="57"/>
      <c r="F14" s="57"/>
      <c r="G14" s="57"/>
      <c r="H14" s="58"/>
    </row>
    <row r="15" spans="2:8">
      <c r="B15" s="59" t="s">
        <v>39</v>
      </c>
      <c r="C15" s="51" t="s">
        <v>40</v>
      </c>
      <c r="D15" s="60">
        <v>2021</v>
      </c>
      <c r="E15" s="26">
        <v>300</v>
      </c>
      <c r="F15" s="61" t="s">
        <v>41</v>
      </c>
      <c r="G15" s="62">
        <v>1</v>
      </c>
      <c r="H15" s="29">
        <f>E15*G15</f>
        <v>300</v>
      </c>
    </row>
    <row r="16" ht="16.2" spans="2:8">
      <c r="B16" s="53" t="s">
        <v>27</v>
      </c>
      <c r="C16" s="54"/>
      <c r="D16" s="54"/>
      <c r="E16" s="54"/>
      <c r="F16" s="54"/>
      <c r="G16" s="54"/>
      <c r="H16" s="55">
        <f>SUM(H15:H15)</f>
        <v>300</v>
      </c>
    </row>
    <row r="17" spans="2:8">
      <c r="B17" s="56" t="s">
        <v>42</v>
      </c>
      <c r="C17" s="57"/>
      <c r="D17" s="57"/>
      <c r="E17" s="57"/>
      <c r="F17" s="57"/>
      <c r="G17" s="57"/>
      <c r="H17" s="58"/>
    </row>
    <row r="18" spans="2:8">
      <c r="B18" s="59" t="s">
        <v>43</v>
      </c>
      <c r="C18" s="51" t="s">
        <v>44</v>
      </c>
      <c r="D18" s="60">
        <v>2021</v>
      </c>
      <c r="E18" s="26">
        <v>300</v>
      </c>
      <c r="F18" s="61" t="s">
        <v>34</v>
      </c>
      <c r="G18" s="62">
        <v>1</v>
      </c>
      <c r="H18" s="29">
        <f>E18*G18</f>
        <v>300</v>
      </c>
    </row>
    <row r="19" ht="16.2" spans="2:8">
      <c r="B19" s="53" t="s">
        <v>27</v>
      </c>
      <c r="C19" s="54"/>
      <c r="D19" s="54"/>
      <c r="E19" s="54"/>
      <c r="F19" s="54"/>
      <c r="G19" s="54"/>
      <c r="H19" s="55">
        <f>SUM(H18:H18)</f>
        <v>300</v>
      </c>
    </row>
    <row r="20" spans="2:8">
      <c r="B20" s="56" t="s">
        <v>45</v>
      </c>
      <c r="C20" s="57"/>
      <c r="D20" s="57"/>
      <c r="E20" s="57"/>
      <c r="F20" s="57"/>
      <c r="G20" s="57"/>
      <c r="H20" s="58"/>
    </row>
    <row r="21" spans="2:8">
      <c r="B21" s="59" t="s">
        <v>46</v>
      </c>
      <c r="C21" s="51" t="s">
        <v>47</v>
      </c>
      <c r="D21" s="60">
        <v>2021</v>
      </c>
      <c r="E21" s="26">
        <v>15</v>
      </c>
      <c r="F21" s="61" t="s">
        <v>34</v>
      </c>
      <c r="G21" s="62">
        <v>1</v>
      </c>
      <c r="H21" s="29">
        <f>E21*G21</f>
        <v>15</v>
      </c>
    </row>
    <row r="22" ht="16.2" spans="2:8">
      <c r="B22" s="53" t="s">
        <v>27</v>
      </c>
      <c r="C22" s="54"/>
      <c r="D22" s="54"/>
      <c r="E22" s="54"/>
      <c r="F22" s="54"/>
      <c r="G22" s="54"/>
      <c r="H22" s="55">
        <f>SUM(H21:H21)</f>
        <v>15</v>
      </c>
    </row>
    <row r="23" spans="2:8">
      <c r="B23" s="56" t="s">
        <v>48</v>
      </c>
      <c r="C23" s="57"/>
      <c r="D23" s="57"/>
      <c r="E23" s="57"/>
      <c r="F23" s="57"/>
      <c r="G23" s="57"/>
      <c r="H23" s="58"/>
    </row>
    <row r="24" spans="2:8">
      <c r="B24" s="59" t="s">
        <v>49</v>
      </c>
      <c r="C24" s="51" t="s">
        <v>50</v>
      </c>
      <c r="D24" s="60">
        <v>2021</v>
      </c>
      <c r="E24" s="26">
        <v>80</v>
      </c>
      <c r="F24" s="61" t="s">
        <v>26</v>
      </c>
      <c r="G24" s="62">
        <v>35</v>
      </c>
      <c r="H24" s="29">
        <f>E24*G24</f>
        <v>2800</v>
      </c>
    </row>
    <row r="25" ht="16.2" spans="2:8">
      <c r="B25" s="53" t="s">
        <v>27</v>
      </c>
      <c r="C25" s="54"/>
      <c r="D25" s="54"/>
      <c r="E25" s="54"/>
      <c r="F25" s="54"/>
      <c r="G25" s="54"/>
      <c r="H25" s="55">
        <f>SUM(H24:H24)</f>
        <v>2800</v>
      </c>
    </row>
    <row r="26" spans="2:8">
      <c r="B26" s="56" t="s">
        <v>51</v>
      </c>
      <c r="C26" s="57"/>
      <c r="D26" s="57"/>
      <c r="E26" s="57"/>
      <c r="F26" s="57"/>
      <c r="G26" s="57"/>
      <c r="H26" s="58"/>
    </row>
    <row r="27" spans="2:8">
      <c r="B27" s="59" t="s">
        <v>52</v>
      </c>
      <c r="C27" s="51" t="s">
        <v>53</v>
      </c>
      <c r="D27" s="60">
        <v>2021</v>
      </c>
      <c r="E27" s="26">
        <v>300</v>
      </c>
      <c r="F27" s="61" t="s">
        <v>54</v>
      </c>
      <c r="G27" s="62">
        <v>1</v>
      </c>
      <c r="H27" s="29">
        <f>E27*G27</f>
        <v>300</v>
      </c>
    </row>
    <row r="28" ht="16.2" spans="2:8">
      <c r="B28" s="53" t="s">
        <v>27</v>
      </c>
      <c r="C28" s="54"/>
      <c r="D28" s="54"/>
      <c r="E28" s="54"/>
      <c r="F28" s="54"/>
      <c r="G28" s="54"/>
      <c r="H28" s="55">
        <f>SUM(H27:H27)</f>
        <v>300</v>
      </c>
    </row>
    <row r="29" ht="16.2" spans="2:8">
      <c r="B29" s="63" t="s">
        <v>55</v>
      </c>
      <c r="C29" s="64"/>
      <c r="D29" s="64"/>
      <c r="E29" s="64"/>
      <c r="F29" s="64"/>
      <c r="G29" s="64"/>
      <c r="H29" s="65"/>
    </row>
    <row r="30" spans="2:8">
      <c r="B30" s="66" t="s">
        <v>56</v>
      </c>
      <c r="C30" s="67" t="s">
        <v>57</v>
      </c>
      <c r="D30" s="60">
        <v>2021</v>
      </c>
      <c r="E30" s="68">
        <v>2000</v>
      </c>
      <c r="F30" s="69" t="s">
        <v>58</v>
      </c>
      <c r="G30" s="70">
        <v>4</v>
      </c>
      <c r="H30" s="71">
        <f>SUM(E30*G30)</f>
        <v>8000</v>
      </c>
    </row>
    <row r="31" ht="16.95" spans="2:8">
      <c r="B31" s="72" t="s">
        <v>11</v>
      </c>
      <c r="C31" s="73"/>
      <c r="D31" s="73"/>
      <c r="E31" s="73"/>
      <c r="F31" s="73"/>
      <c r="G31" s="73"/>
      <c r="H31" s="74">
        <f>SUM(H10+H13+H16+H19+H22+H25+H28)</f>
        <v>15515</v>
      </c>
    </row>
  </sheetData>
  <mergeCells count="17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H20"/>
    <mergeCell ref="B22:G22"/>
    <mergeCell ref="B23:H23"/>
    <mergeCell ref="B25:G25"/>
    <mergeCell ref="B26:H26"/>
    <mergeCell ref="B28:G28"/>
    <mergeCell ref="B29:H29"/>
    <mergeCell ref="B31:G31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C18" sqref="C18"/>
    </sheetView>
  </sheetViews>
  <sheetFormatPr defaultColWidth="8.8" defaultRowHeight="15.6" outlineLevelCol="7"/>
  <cols>
    <col min="1" max="1" width="5.1" style="2" customWidth="1"/>
    <col min="2" max="2" width="26.1" customWidth="1"/>
    <col min="3" max="3" width="40.1" style="3" customWidth="1"/>
    <col min="4" max="4" width="17.0833333333333" style="3" customWidth="1"/>
    <col min="5" max="5" width="11" customWidth="1"/>
    <col min="6" max="6" width="8.3" customWidth="1"/>
    <col min="7" max="7" width="10.1" style="2" customWidth="1"/>
    <col min="8" max="8" width="14.8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2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59</v>
      </c>
      <c r="C8" s="21"/>
      <c r="D8" s="21"/>
      <c r="E8" s="21"/>
      <c r="F8" s="21"/>
      <c r="G8" s="21"/>
      <c r="H8" s="22"/>
    </row>
    <row r="9" spans="2:8">
      <c r="B9" s="23" t="s">
        <v>60</v>
      </c>
      <c r="C9" s="24" t="s">
        <v>61</v>
      </c>
      <c r="D9" s="25">
        <v>2021</v>
      </c>
      <c r="E9" s="26">
        <v>150</v>
      </c>
      <c r="F9" s="27" t="s">
        <v>62</v>
      </c>
      <c r="G9" s="28">
        <v>7</v>
      </c>
      <c r="H9" s="29">
        <f>E9*G9</f>
        <v>1050</v>
      </c>
    </row>
    <row r="10" ht="16.35" spans="2:8">
      <c r="B10" s="30" t="s">
        <v>63</v>
      </c>
      <c r="C10" s="31"/>
      <c r="D10" s="32"/>
      <c r="E10" s="33">
        <v>400</v>
      </c>
      <c r="F10" s="34" t="s">
        <v>62</v>
      </c>
      <c r="G10" s="35">
        <v>9</v>
      </c>
      <c r="H10" s="36">
        <f>E10*G10</f>
        <v>3600</v>
      </c>
    </row>
    <row r="11" ht="16.95" spans="2:8">
      <c r="B11" s="37" t="s">
        <v>11</v>
      </c>
      <c r="C11" s="38"/>
      <c r="D11" s="38"/>
      <c r="E11" s="38"/>
      <c r="F11" s="38"/>
      <c r="G11" s="38"/>
      <c r="H11" s="39">
        <f>SUM(H9:H10)</f>
        <v>4650</v>
      </c>
    </row>
    <row r="15" spans="2:5">
      <c r="B15" s="40"/>
      <c r="C15" s="41"/>
      <c r="D15" s="41"/>
      <c r="E15" s="42"/>
    </row>
    <row r="16" spans="2:5">
      <c r="B16" s="43"/>
      <c r="C16" s="44"/>
      <c r="D16" s="44"/>
      <c r="E16" s="45"/>
    </row>
    <row r="17" spans="2:5">
      <c r="B17" s="43"/>
      <c r="C17" s="44"/>
      <c r="D17" s="44"/>
      <c r="E17" s="45"/>
    </row>
    <row r="18" spans="2:5">
      <c r="B18" s="43"/>
      <c r="C18" s="44"/>
      <c r="D18" s="44"/>
      <c r="E18" s="45"/>
    </row>
    <row r="19" spans="2:5">
      <c r="B19" s="43"/>
      <c r="C19" s="44"/>
      <c r="D19" s="44"/>
      <c r="E19" s="45"/>
    </row>
    <row r="20" spans="2:5">
      <c r="B20" s="43"/>
      <c r="C20" s="46"/>
      <c r="D20" s="46"/>
      <c r="E20" s="45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2023-12-27T03:35:15Z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A0FDD0274ABB47E09B8FB6DE9ABFB902_13</vt:lpwstr>
  </property>
</Properties>
</file>