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3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<sst xmlns="http://schemas.openxmlformats.org/spreadsheetml/2006/main" count="80" uniqueCount="44">
  <si>
    <t>结算单</t>
  </si>
  <si>
    <t>Client:</t>
  </si>
  <si>
    <t>AstraZeneca</t>
  </si>
  <si>
    <t xml:space="preserve">Project Name: </t>
  </si>
  <si>
    <t>2022AZ安达唐县域幻灯片制作项目</t>
  </si>
  <si>
    <t>Supplier Contact Information:</t>
  </si>
  <si>
    <t>kong.wei@ubs-cn.com</t>
  </si>
  <si>
    <t>Effective Date:</t>
  </si>
  <si>
    <t>Item</t>
  </si>
  <si>
    <t>Cost</t>
  </si>
  <si>
    <t>I. Medical</t>
  </si>
  <si>
    <t>Sub-total</t>
  </si>
  <si>
    <t>II. Creative Development</t>
  </si>
  <si>
    <t>III.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</si>
  <si>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</si>
  <si>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</si>
  <si>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</si>
  <si>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</si>
  <si>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</si>
  <si>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</si>
  <si>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</si>
  <si>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</si>
  <si>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</si>
  <si>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让心衰管理得心应手*幻灯</t>
  </si>
  <si>
    <t>幻灯框架整理</t>
  </si>
  <si>
    <t>根据已有标题提供幻灯大纲</t>
  </si>
  <si>
    <t>套</t>
  </si>
  <si>
    <t>全国会幻灯(new work)</t>
  </si>
  <si>
    <t>包括医学编辑及适量文献检索</t>
  </si>
  <si>
    <t>页</t>
  </si>
  <si>
    <t>中文原文下载</t>
  </si>
  <si>
    <t>篇</t>
  </si>
  <si>
    <t>英文原文下载</t>
  </si>
  <si>
    <t>文献标注(new work)</t>
  </si>
  <si>
    <t>根据所提供素材整理、高亮</t>
  </si>
  <si>
    <t>PPT美化(高级美化)(new work)</t>
  </si>
  <si>
    <t>使用Adobe绘图软件进行图标重绘、字体设计等</t>
  </si>
  <si>
    <t>Total：</t>
  </si>
  <si>
    <t>项目管理/人员管理 
Service Fee/Staffing Fee</t>
  </si>
  <si>
    <t>Medical Manager</t>
  </si>
  <si>
    <t>适用于年度单项标准报价不涵盖的项目</t>
  </si>
  <si>
    <t>小时</t>
  </si>
  <si>
    <t>Account Manager</t>
  </si>
  <si>
    <t>Designer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</si>
</sst>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3">
    <font>
      <sz val="12"/>
      <name val="宋体"/>
      <charset val="134"/>
    </font>
    <font>
      <sz val="11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0"/>
      <name val="Arial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8" borderId="1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20" applyNumberFormat="0" applyAlignment="0" applyProtection="0">
      <alignment vertical="center"/>
    </xf>
    <xf numFmtId="0" fontId="23" fillId="10" borderId="21" applyNumberFormat="0" applyAlignment="0" applyProtection="0">
      <alignment vertical="center"/>
    </xf>
    <xf numFmtId="0" fontId="24" fillId="10" borderId="20" applyNumberFormat="0" applyAlignment="0" applyProtection="0">
      <alignment vertical="center"/>
    </xf>
    <xf numFmtId="0" fontId="25" fillId="11" borderId="22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74">
    <xf numFmtId="0" fontId="0" fillId="0" borderId="0" xfId="0">
      <alignment vertical="center"/>
    </xf>
    <xf numFmtId="0" fontId="0" fillId="0" borderId="0" xfId="50"/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Alignment="1">
      <alignment horizontal="left"/>
    </xf>
    <xf numFmtId="0" fontId="4" fillId="0" borderId="0" xfId="52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0" fontId="4" fillId="0" borderId="0" xfId="52" applyFont="1" applyAlignment="1">
      <alignment wrapText="1"/>
    </xf>
    <xf numFmtId="0" fontId="3" fillId="0" borderId="0" xfId="52" applyFont="1" applyAlignment="1">
      <alignment vertical="center"/>
    </xf>
    <xf numFmtId="176" fontId="5" fillId="0" borderId="0" xfId="6" applyNumberFormat="1" applyFill="1" applyBorder="1" applyAlignment="1" applyProtection="1">
      <alignment horizontal="left"/>
    </xf>
    <xf numFmtId="0" fontId="3" fillId="0" borderId="0" xfId="52" applyFont="1" applyAlignment="1">
      <alignment horizontal="left" vertical="center"/>
    </xf>
    <xf numFmtId="0" fontId="3" fillId="0" borderId="0" xfId="52" applyFont="1" applyAlignment="1">
      <alignment horizontal="right" vertical="center"/>
    </xf>
    <xf numFmtId="0" fontId="6" fillId="0" borderId="1" xfId="52" applyFont="1" applyBorder="1" applyAlignment="1">
      <alignment horizontal="center" vertical="center"/>
    </xf>
    <xf numFmtId="0" fontId="6" fillId="0" borderId="2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/>
    </xf>
    <xf numFmtId="0" fontId="6" fillId="0" borderId="3" xfId="52" applyFont="1" applyBorder="1" applyAlignment="1">
      <alignment horizontal="center" vertical="center"/>
    </xf>
    <xf numFmtId="0" fontId="3" fillId="2" borderId="4" xfId="52" applyFont="1" applyFill="1" applyBorder="1" applyAlignment="1">
      <alignment horizontal="left" vertical="center" wrapText="1"/>
    </xf>
    <xf numFmtId="0" fontId="3" fillId="2" borderId="5" xfId="52" applyFont="1" applyFill="1" applyBorder="1" applyAlignment="1">
      <alignment horizontal="left" vertical="center"/>
    </xf>
    <xf numFmtId="0" fontId="3" fillId="2" borderId="6" xfId="52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0" fontId="7" fillId="0" borderId="5" xfId="51" applyNumberFormat="1" applyFont="1" applyBorder="1" applyAlignment="1">
      <alignment horizontal="center" vertical="center"/>
    </xf>
    <xf numFmtId="9" fontId="1" fillId="0" borderId="5" xfId="51" applyNumberFormat="1" applyFont="1" applyBorder="1" applyAlignment="1">
      <alignment horizontal="center" vertical="center"/>
    </xf>
    <xf numFmtId="177" fontId="1" fillId="0" borderId="5" xfId="51" applyNumberFormat="1" applyFont="1" applyBorder="1" applyAlignment="1">
      <alignment horizontal="center" vertical="center"/>
    </xf>
    <xf numFmtId="37" fontId="7" fillId="0" borderId="6" xfId="1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 wrapText="1"/>
    </xf>
    <xf numFmtId="176" fontId="3" fillId="4" borderId="7" xfId="52" applyNumberFormat="1" applyFont="1" applyFill="1" applyBorder="1" applyAlignment="1">
      <alignment horizontal="right" vertical="center"/>
    </xf>
    <xf numFmtId="176" fontId="3" fillId="4" borderId="8" xfId="52" applyNumberFormat="1" applyFont="1" applyFill="1" applyBorder="1" applyAlignment="1">
      <alignment horizontal="right" vertical="center"/>
    </xf>
    <xf numFmtId="178" fontId="3" fillId="4" borderId="9" xfId="52" applyNumberFormat="1" applyFont="1" applyFill="1" applyBorder="1" applyAlignment="1">
      <alignment horizontal="center" vertical="center"/>
    </xf>
    <xf numFmtId="176" fontId="3" fillId="0" borderId="0" xfId="49" applyNumberFormat="1" applyFont="1" applyAlignment="1"/>
    <xf numFmtId="176" fontId="3" fillId="0" borderId="0" xfId="49" applyNumberFormat="1" applyFont="1" applyAlignment="1">
      <alignment wrapText="1"/>
    </xf>
    <xf numFmtId="0" fontId="3" fillId="0" borderId="0" xfId="49" applyFont="1" applyAlignment="1">
      <alignment horizontal="left" vertical="center"/>
    </xf>
    <xf numFmtId="176" fontId="8" fillId="0" borderId="0" xfId="49" applyNumberFormat="1" applyFont="1" applyAlignment="1">
      <alignment horizontal="left"/>
    </xf>
    <xf numFmtId="0" fontId="8" fillId="0" borderId="0" xfId="49" applyFont="1" applyAlignment="1">
      <alignment horizontal="left" vertical="center" wrapText="1"/>
    </xf>
    <xf numFmtId="0" fontId="8" fillId="0" borderId="0" xfId="49" applyFont="1" applyAlignment="1">
      <alignment horizontal="left" vertical="center"/>
    </xf>
    <xf numFmtId="176" fontId="8" fillId="0" borderId="0" xfId="49" applyNumberFormat="1" applyFont="1" applyAlignment="1">
      <alignment horizontal="left" wrapText="1"/>
    </xf>
    <xf numFmtId="0" fontId="3" fillId="0" borderId="0" xfId="52" applyFont="1" applyAlignment="1">
      <alignment horizontal="center" vertical="center"/>
    </xf>
    <xf numFmtId="0" fontId="6" fillId="0" borderId="5" xfId="52" applyFont="1" applyBorder="1" applyAlignment="1">
      <alignment horizontal="center" vertical="center"/>
    </xf>
    <xf numFmtId="0" fontId="6" fillId="0" borderId="5" xfId="52" applyFont="1" applyBorder="1" applyAlignment="1">
      <alignment horizontal="center" vertical="center" wrapText="1"/>
    </xf>
    <xf numFmtId="0" fontId="6" fillId="2" borderId="5" xfId="52" applyFont="1" applyFill="1" applyBorder="1" applyAlignment="1">
      <alignment horizontal="left" vertical="center"/>
    </xf>
    <xf numFmtId="0" fontId="6" fillId="2" borderId="5" xfId="52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40" fontId="10" fillId="0" borderId="5" xfId="51" applyNumberFormat="1" applyFont="1" applyBorder="1" applyAlignment="1">
      <alignment horizontal="center" vertical="center"/>
    </xf>
    <xf numFmtId="0" fontId="11" fillId="0" borderId="5" xfId="52" applyFont="1" applyBorder="1" applyAlignment="1">
      <alignment horizontal="center" vertical="center"/>
    </xf>
    <xf numFmtId="0" fontId="11" fillId="0" borderId="5" xfId="51" applyFont="1" applyBorder="1" applyAlignment="1">
      <alignment horizontal="center" vertical="center"/>
    </xf>
    <xf numFmtId="37" fontId="10" fillId="0" borderId="5" xfId="1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3" fillId="0" borderId="5" xfId="49" applyFont="1" applyBorder="1" applyAlignment="1">
      <alignment horizontal="right" vertical="center" wrapText="1"/>
    </xf>
    <xf numFmtId="0" fontId="3" fillId="0" borderId="5" xfId="49" applyFont="1" applyBorder="1" applyAlignment="1">
      <alignment horizontal="center" vertical="center" wrapText="1"/>
    </xf>
    <xf numFmtId="179" fontId="3" fillId="0" borderId="5" xfId="1" applyNumberFormat="1" applyFont="1" applyFill="1" applyBorder="1" applyAlignment="1">
      <alignment horizontal="right" vertical="center"/>
    </xf>
    <xf numFmtId="176" fontId="3" fillId="4" borderId="5" xfId="52" applyNumberFormat="1" applyFont="1" applyFill="1" applyBorder="1" applyAlignment="1">
      <alignment horizontal="right" vertical="center"/>
    </xf>
    <xf numFmtId="176" fontId="3" fillId="4" borderId="5" xfId="52" applyNumberFormat="1" applyFont="1" applyFill="1" applyBorder="1" applyAlignment="1">
      <alignment horizontal="center" vertical="center"/>
    </xf>
    <xf numFmtId="178" fontId="3" fillId="4" borderId="5" xfId="52" applyNumberFormat="1" applyFont="1" applyFill="1" applyBorder="1" applyAlignment="1">
      <alignment horizontal="right" vertical="center"/>
    </xf>
    <xf numFmtId="0" fontId="6" fillId="2" borderId="13" xfId="52" applyFont="1" applyFill="1" applyBorder="1" applyAlignment="1">
      <alignment horizontal="left" vertical="center"/>
    </xf>
    <xf numFmtId="0" fontId="6" fillId="2" borderId="14" xfId="52" applyFont="1" applyFill="1" applyBorder="1" applyAlignment="1">
      <alignment horizontal="left" vertical="center"/>
    </xf>
    <xf numFmtId="0" fontId="4" fillId="0" borderId="4" xfId="0" applyFont="1" applyBorder="1" applyAlignment="1">
      <alignment horizontal="right" vertical="center" wrapText="1"/>
    </xf>
    <xf numFmtId="178" fontId="3" fillId="0" borderId="6" xfId="1" applyNumberFormat="1" applyFont="1" applyFill="1" applyBorder="1" applyAlignment="1">
      <alignment horizontal="right" vertical="center"/>
    </xf>
    <xf numFmtId="0" fontId="3" fillId="2" borderId="13" xfId="52" applyFont="1" applyFill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179" fontId="3" fillId="0" borderId="6" xfId="1" applyNumberFormat="1" applyFont="1" applyFill="1" applyBorder="1" applyAlignment="1">
      <alignment horizontal="right" vertic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right" vertical="center" wrapText="1"/>
    </xf>
    <xf numFmtId="178" fontId="3" fillId="6" borderId="16" xfId="1" applyNumberFormat="1" applyFont="1" applyFill="1" applyBorder="1" applyAlignment="1">
      <alignment horizontal="right" vertical="center"/>
    </xf>
    <xf numFmtId="178" fontId="3" fillId="4" borderId="9" xfId="52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3" fillId="7" borderId="0" xfId="0" applyFont="1" applyFill="1" applyAlignment="1">
      <alignment horizontal="right" vertical="center"/>
    </xf>
    <xf numFmtId="10" fontId="12" fillId="7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26"/>
  <sheetViews>
    <sheetView tabSelected="1" workbookViewId="0">
      <selection activeCell="B1" sqref="B1:C1"/>
    </sheetView>
  </sheetViews>
  <sheetFormatPr defaultColWidth="8.91666666666667" defaultRowHeight="15.6" outlineLevelCol="2"/>
  <cols>
    <col min="1" max="1" width="5.08333333333333" customWidth="1"/>
    <col min="2" max="2" width="39.5833333333333" customWidth="1"/>
    <col min="3" max="3" width="37.6666666666667" customWidth="1"/>
    <col min="4" max="4" width="19.4166666666667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3">
      <c r="B3" s="6" t="s">
        <v>3</v>
      </c>
      <c r="C3" s="7" t="s">
        <v>4</v>
      </c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7"/>
    </row>
    <row r="7" s="1" customFormat="1" ht="30.75" customHeight="1" spans="2:3">
      <c r="B7" s="15" t="s">
        <v>8</v>
      </c>
      <c r="C7" s="18" t="s">
        <v>9</v>
      </c>
    </row>
    <row r="8" s="1" customFormat="1" ht="16.2" spans="2:3">
      <c r="B8" s="59" t="s">
        <v>10</v>
      </c>
      <c r="C8" s="60"/>
    </row>
    <row r="9" s="1" customFormat="1" spans="2:3">
      <c r="B9" s="61" t="s">
        <v>11</v>
      </c>
      <c r="C9" s="62">
        <f>Medical!H16</f>
        <v>24088</v>
      </c>
    </row>
    <row r="10" s="1" customFormat="1" ht="16.2" spans="2:3">
      <c r="B10" s="59" t="s">
        <v>12</v>
      </c>
      <c r="C10" s="60"/>
    </row>
    <row r="11" s="1" customFormat="1" spans="2:3">
      <c r="B11" s="61" t="s">
        <v>11</v>
      </c>
      <c r="C11" s="62"/>
    </row>
    <row r="12" s="1" customFormat="1" spans="2:3">
      <c r="B12" s="63" t="s">
        <v>13</v>
      </c>
      <c r="C12" s="64"/>
    </row>
    <row r="13" spans="2:3">
      <c r="B13" s="61" t="s">
        <v>11</v>
      </c>
      <c r="C13" s="65">
        <f>'Staffing Fee'!H12</f>
        <v>2100</v>
      </c>
    </row>
    <row r="14" ht="8" customHeight="1" spans="2:3">
      <c r="B14" s="66"/>
      <c r="C14" s="67"/>
    </row>
    <row r="15" spans="2:3">
      <c r="B15" s="68" t="s">
        <v>11</v>
      </c>
      <c r="C15" s="69">
        <f>C11+C9+C13</f>
        <v>26188</v>
      </c>
    </row>
    <row r="16" spans="2:3">
      <c r="B16" s="68" t="s">
        <v>14</v>
      </c>
      <c r="C16" s="69">
        <f>C15*0.06</f>
        <v>1571.28</v>
      </c>
    </row>
    <row r="17" ht="16.35" spans="2:3">
      <c r="B17" s="30" t="s">
        <v>15</v>
      </c>
      <c r="C17" s="70">
        <f>C15+C16</f>
        <v>27759.28</v>
      </c>
    </row>
    <row r="18" ht="17.4" spans="2:3">
      <c r="B18" s="71"/>
      <c r="C18" s="71"/>
    </row>
    <row r="19" ht="17.4" spans="2:3">
      <c r="B19" s="72" t="s">
        <v>16</v>
      </c>
      <c r="C19" s="73">
        <f>C13/C15</f>
        <v>0.0801893997250649</v>
      </c>
    </row>
    <row r="21" spans="2:2">
      <c r="B21" s="33"/>
    </row>
    <row r="22" spans="2:2">
      <c r="B22" s="36"/>
    </row>
    <row r="23" spans="2:2">
      <c r="B23" s="36"/>
    </row>
    <row r="24" spans="2:2">
      <c r="B24" s="36"/>
    </row>
    <row r="25" spans="2:2">
      <c r="B25" s="36"/>
    </row>
    <row r="26" spans="2:2">
      <c r="B26" s="36"/>
    </row>
  </sheetData>
  <mergeCells count="5">
    <mergeCell ref="B1:C1"/>
    <mergeCell ref="B8:C8"/>
    <mergeCell ref="B10:C10"/>
    <mergeCell ref="B12:C12"/>
    <mergeCell ref="B14:C14"/>
  </mergeCells>
  <hyperlinks>
    <hyperlink ref="C4" r:id="rId1" display="kong.wei@ubs-cn.com"/>
  </hyperlinks>
  <pageMargins left="0.75" right="0.75" top="1" bottom="1" header="0.3" footer="0.3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6"/>
  <sheetViews>
    <sheetView zoomScale="80" zoomScaleNormal="80" workbookViewId="0">
      <selection activeCell="H15" sqref="H15"/>
    </sheetView>
  </sheetViews>
  <sheetFormatPr defaultColWidth="8.83333333333333" defaultRowHeight="15.6" outlineLevelCol="7"/>
  <cols>
    <col min="2" max="2" width="32.5" customWidth="1"/>
    <col min="3" max="3" width="44.0833333333333" customWidth="1"/>
    <col min="4" max="4" width="17.4166666666667" customWidth="1"/>
    <col min="8" max="8" width="11.5833333333333" customWidth="1"/>
  </cols>
  <sheetData>
    <row r="1" ht="39.6" spans="2:8">
      <c r="B1" s="4" t="s">
        <v>0</v>
      </c>
      <c r="C1" s="4"/>
      <c r="D1" s="5"/>
      <c r="E1" s="4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9"/>
      <c r="H2" s="9"/>
    </row>
    <row r="3" spans="2:8">
      <c r="B3" s="6" t="s">
        <v>3</v>
      </c>
      <c r="C3" s="7" t="s">
        <v>4</v>
      </c>
      <c r="D3" s="10"/>
      <c r="E3" s="9"/>
      <c r="F3" s="9"/>
      <c r="G3" s="9"/>
      <c r="H3" s="9"/>
    </row>
    <row r="4" spans="2:8">
      <c r="B4" s="11" t="s">
        <v>5</v>
      </c>
      <c r="C4" s="12" t="s">
        <v>6</v>
      </c>
      <c r="D4" s="11"/>
      <c r="E4" s="40"/>
      <c r="F4" s="11"/>
      <c r="G4" s="11"/>
      <c r="H4" s="11"/>
    </row>
    <row r="5" spans="2:8">
      <c r="B5" s="11" t="s">
        <v>7</v>
      </c>
      <c r="C5" s="13"/>
      <c r="D5" s="11"/>
      <c r="E5" s="40"/>
      <c r="F5" s="11"/>
      <c r="G5" s="11"/>
      <c r="H5" s="11"/>
    </row>
    <row r="6" spans="2:8">
      <c r="B6" s="14"/>
      <c r="C6" s="7"/>
      <c r="D6" s="14"/>
      <c r="E6" s="40"/>
      <c r="F6" s="14"/>
      <c r="G6" s="14"/>
      <c r="H6" s="14"/>
    </row>
    <row r="7" ht="32.4" spans="2:8">
      <c r="B7" s="41" t="s">
        <v>8</v>
      </c>
      <c r="C7" s="42" t="s">
        <v>17</v>
      </c>
      <c r="D7" s="42" t="s">
        <v>18</v>
      </c>
      <c r="E7" s="41" t="s">
        <v>19</v>
      </c>
      <c r="F7" s="41" t="s">
        <v>20</v>
      </c>
      <c r="G7" s="41" t="s">
        <v>21</v>
      </c>
      <c r="H7" s="41" t="s">
        <v>22</v>
      </c>
    </row>
    <row r="8" ht="16.2" spans="2:8">
      <c r="B8" s="43" t="s">
        <v>23</v>
      </c>
      <c r="C8" s="43"/>
      <c r="D8" s="43"/>
      <c r="E8" s="44"/>
      <c r="F8" s="43"/>
      <c r="G8" s="43"/>
      <c r="H8" s="43"/>
    </row>
    <row r="9" spans="2:8">
      <c r="B9" s="45" t="s">
        <v>24</v>
      </c>
      <c r="C9" s="45" t="s">
        <v>25</v>
      </c>
      <c r="D9" s="46">
        <v>2021</v>
      </c>
      <c r="E9" s="47">
        <v>2000</v>
      </c>
      <c r="F9" s="48" t="s">
        <v>26</v>
      </c>
      <c r="G9" s="49">
        <v>1</v>
      </c>
      <c r="H9" s="50">
        <f>E9*G9</f>
        <v>2000</v>
      </c>
    </row>
    <row r="10" spans="2:8">
      <c r="B10" s="45" t="s">
        <v>27</v>
      </c>
      <c r="C10" s="45" t="s">
        <v>28</v>
      </c>
      <c r="D10" s="51"/>
      <c r="E10" s="47">
        <v>300</v>
      </c>
      <c r="F10" s="48" t="s">
        <v>29</v>
      </c>
      <c r="G10" s="49">
        <v>52</v>
      </c>
      <c r="H10" s="50">
        <f>E10*G10</f>
        <v>15600</v>
      </c>
    </row>
    <row r="11" spans="2:8">
      <c r="B11" s="45" t="s">
        <v>30</v>
      </c>
      <c r="C11" s="45" t="s">
        <v>30</v>
      </c>
      <c r="D11" s="51"/>
      <c r="E11" s="47">
        <v>7</v>
      </c>
      <c r="F11" s="48" t="s">
        <v>31</v>
      </c>
      <c r="G11" s="49">
        <v>9</v>
      </c>
      <c r="H11" s="50">
        <f>E11*G11</f>
        <v>63</v>
      </c>
    </row>
    <row r="12" spans="2:8">
      <c r="B12" s="45" t="s">
        <v>32</v>
      </c>
      <c r="C12" s="45" t="s">
        <v>32</v>
      </c>
      <c r="D12" s="51"/>
      <c r="E12" s="47">
        <v>10</v>
      </c>
      <c r="F12" s="48" t="s">
        <v>31</v>
      </c>
      <c r="G12" s="49">
        <v>28</v>
      </c>
      <c r="H12" s="50">
        <f>E12*G12</f>
        <v>280</v>
      </c>
    </row>
    <row r="13" spans="2:8">
      <c r="B13" s="45" t="s">
        <v>33</v>
      </c>
      <c r="C13" s="45" t="s">
        <v>34</v>
      </c>
      <c r="D13" s="51"/>
      <c r="E13" s="47">
        <v>15</v>
      </c>
      <c r="F13" s="48" t="s">
        <v>31</v>
      </c>
      <c r="G13" s="49">
        <v>63</v>
      </c>
      <c r="H13" s="50">
        <f>E13*G13</f>
        <v>945</v>
      </c>
    </row>
    <row r="14" spans="2:8">
      <c r="B14" s="45" t="s">
        <v>35</v>
      </c>
      <c r="C14" s="45" t="s">
        <v>36</v>
      </c>
      <c r="D14" s="52"/>
      <c r="E14" s="47">
        <v>100</v>
      </c>
      <c r="F14" s="48" t="s">
        <v>29</v>
      </c>
      <c r="G14" s="49">
        <v>52</v>
      </c>
      <c r="H14" s="50">
        <f>E14*G14</f>
        <v>5200</v>
      </c>
    </row>
    <row r="15" spans="2:8">
      <c r="B15" s="53" t="s">
        <v>37</v>
      </c>
      <c r="C15" s="53"/>
      <c r="D15" s="53"/>
      <c r="E15" s="54"/>
      <c r="F15" s="53"/>
      <c r="G15" s="53"/>
      <c r="H15" s="55">
        <f>SUM(H9:H14)</f>
        <v>24088</v>
      </c>
    </row>
    <row r="16" spans="2:8">
      <c r="B16" s="56" t="s">
        <v>11</v>
      </c>
      <c r="C16" s="56"/>
      <c r="D16" s="56"/>
      <c r="E16" s="57"/>
      <c r="F16" s="56"/>
      <c r="G16" s="56"/>
      <c r="H16" s="58">
        <f>H15</f>
        <v>24088</v>
      </c>
    </row>
  </sheetData>
  <mergeCells count="5">
    <mergeCell ref="B1:C1"/>
    <mergeCell ref="B8:H8"/>
    <mergeCell ref="B15:G15"/>
    <mergeCell ref="B16:G16"/>
    <mergeCell ref="D9:D14"/>
  </mergeCells>
  <hyperlinks>
    <hyperlink ref="C4" r:id="rId1" display="kong.wei@ubs-cn.com"/>
  </hyperlink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1"/>
  <sheetViews>
    <sheetView zoomScale="85" zoomScaleNormal="85" workbookViewId="0">
      <selection activeCell="G17" sqref="G17"/>
    </sheetView>
  </sheetViews>
  <sheetFormatPr defaultColWidth="8.91666666666667" defaultRowHeight="15.6" outlineLevelCol="7"/>
  <cols>
    <col min="1" max="1" width="5.08333333333333" customWidth="1"/>
    <col min="2" max="2" width="26.0833333333333" customWidth="1"/>
    <col min="3" max="3" width="38.1666666666667" style="3" customWidth="1"/>
    <col min="4" max="4" width="17.0833333333333" style="3" customWidth="1"/>
    <col min="5" max="5" width="11" customWidth="1"/>
    <col min="6" max="6" width="8.41666666666667" customWidth="1"/>
    <col min="7" max="7" width="10.0833333333333" customWidth="1"/>
    <col min="8" max="8" width="14.9166666666667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9"/>
      <c r="H2" s="9"/>
    </row>
    <row r="3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7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38</v>
      </c>
      <c r="C8" s="20"/>
      <c r="D8" s="20"/>
      <c r="E8" s="20"/>
      <c r="F8" s="20"/>
      <c r="G8" s="20"/>
      <c r="H8" s="21"/>
    </row>
    <row r="9" s="2" customFormat="1" spans="2:8">
      <c r="B9" s="22" t="s">
        <v>39</v>
      </c>
      <c r="C9" s="23" t="s">
        <v>40</v>
      </c>
      <c r="D9" s="24">
        <v>2021</v>
      </c>
      <c r="E9" s="25">
        <v>400</v>
      </c>
      <c r="F9" s="26" t="s">
        <v>41</v>
      </c>
      <c r="G9" s="27">
        <v>4</v>
      </c>
      <c r="H9" s="28">
        <f>E9*G9</f>
        <v>1600</v>
      </c>
    </row>
    <row r="10" s="2" customFormat="1" spans="2:8">
      <c r="B10" s="29" t="s">
        <v>42</v>
      </c>
      <c r="C10" s="23"/>
      <c r="D10" s="24"/>
      <c r="E10" s="25">
        <v>250</v>
      </c>
      <c r="F10" s="26" t="s">
        <v>41</v>
      </c>
      <c r="G10" s="27">
        <v>2</v>
      </c>
      <c r="H10" s="28">
        <f>E10*G10</f>
        <v>500</v>
      </c>
    </row>
    <row r="11" s="2" customFormat="1" spans="2:8">
      <c r="B11" s="29" t="s">
        <v>43</v>
      </c>
      <c r="C11" s="23"/>
      <c r="D11" s="24"/>
      <c r="E11" s="25">
        <v>150</v>
      </c>
      <c r="F11" s="26" t="s">
        <v>41</v>
      </c>
      <c r="G11" s="27">
        <v>0</v>
      </c>
      <c r="H11" s="28">
        <f>E11*G11</f>
        <v>0</v>
      </c>
    </row>
    <row r="12" ht="16.35" spans="2:8">
      <c r="B12" s="30" t="s">
        <v>11</v>
      </c>
      <c r="C12" s="31"/>
      <c r="D12" s="31"/>
      <c r="E12" s="31"/>
      <c r="F12" s="31"/>
      <c r="G12" s="31"/>
      <c r="H12" s="32">
        <f>SUM(H9:H10)</f>
        <v>2100</v>
      </c>
    </row>
    <row r="16" spans="2:5">
      <c r="B16" s="33"/>
      <c r="C16" s="34"/>
      <c r="D16" s="34"/>
      <c r="E16" s="35"/>
    </row>
    <row r="17" spans="2:5">
      <c r="B17" s="36"/>
      <c r="C17" s="37"/>
      <c r="D17" s="37"/>
      <c r="E17" s="38"/>
    </row>
    <row r="18" spans="2:5">
      <c r="B18" s="36"/>
      <c r="C18" s="37"/>
      <c r="D18" s="37"/>
      <c r="E18" s="38"/>
    </row>
    <row r="19" spans="2:5">
      <c r="B19" s="36"/>
      <c r="C19" s="37"/>
      <c r="D19" s="37"/>
      <c r="E19" s="38"/>
    </row>
    <row r="20" spans="2:5">
      <c r="B20" s="36"/>
      <c r="C20" s="37"/>
      <c r="D20" s="37"/>
      <c r="E20" s="38"/>
    </row>
    <row r="21" spans="2:5">
      <c r="B21" s="36"/>
      <c r="C21" s="39"/>
      <c r="D21" s="39"/>
      <c r="E21" s="38"/>
    </row>
  </sheetData>
  <mergeCells count="5">
    <mergeCell ref="B1:C1"/>
    <mergeCell ref="B8:H8"/>
    <mergeCell ref="B12:G12"/>
    <mergeCell ref="C9:C11"/>
    <mergeCell ref="D9:D11"/>
  </mergeCells>
  <hyperlinks>
    <hyperlink ref="C4" r:id="rId1" display="kong.wei@ubs-cn.com"/>
  </hyperlinks>
  <pageMargins left="0.75" right="0.75" top="1" bottom="1" header="0.3" footer="0.3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2023-11-10T03:52:38Z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6CC98403D7C846D8AA908910FE0C366F_13</vt:lpwstr>
  </property>
</Properties>
</file>