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060"/>
  </bookViews>
  <sheets>
    <sheet name="Summary" sheetId="9" r:id="rId1"/>
    <sheet name="Medical" sheetId="12" r:id="rId2"/>
    <sheet name="Video" sheetId="13" r:id="rId3"/>
    <sheet name="Creative Development" sheetId="14" r:id="rId4"/>
    <sheet name="Staffing Fee" sheetId="7" r:id="rId5"/>
  </sheets>
  <definedNames>
    <definedName name="_xlnm.Print_Area" localSheetId="1">Medical!$A$1:$H$47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<sst xmlns="http://schemas.openxmlformats.org/spreadsheetml/2006/main" count="208" uniqueCount="65">
  <si>
    <t>结算单</t>
  </si>
  <si>
    <t>Client:</t>
  </si>
  <si>
    <t>AstraZeneca</t>
  </si>
  <si>
    <t xml:space="preserve">Project Name: </t>
  </si>
  <si>
    <t>安达唐学术材料制作项目</t>
  </si>
  <si>
    <t>Supplier Contact Information:</t>
  </si>
  <si>
    <t>keira.liu@ubs-cn.com</t>
  </si>
  <si>
    <t>Effective Date:</t>
  </si>
  <si>
    <t>Item</t>
  </si>
  <si>
    <t>Cost</t>
  </si>
  <si>
    <t>I. Medical</t>
  </si>
  <si>
    <t>Sub-total</t>
  </si>
  <si>
    <t>II. Video</t>
  </si>
  <si>
    <t>III. Creative Development</t>
  </si>
  <si>
    <t>IV. Staffing Fee</t>
  </si>
  <si>
    <t>TAX 6%</t>
  </si>
  <si>
    <t>Total</t>
  </si>
  <si>
    <t>Staffing Fee % of total cost</t>
  </si>
  <si>
    <t>、</t>
  </si>
  <si>
    <t>Description</t>
  </si>
  <si>
    <t>AZ Annual Rate
(if have, list year)</t>
  </si>
  <si>
    <t>Unit Price</t>
  </si>
  <si>
    <t>Unit</t>
  </si>
  <si>
    <t>Quantity</t>
  </si>
  <si>
    <t>Amount</t>
  </si>
  <si>
    <t>【幻灯更新及新作】2023 ESC 急性和慢性心衰诊断和治疗指南更新</t>
  </si>
  <si>
    <t>全国会幻灯(Adjustment work)</t>
  </si>
  <si>
    <t>包括医学编辑及适量文献检索</t>
  </si>
  <si>
    <t>页</t>
  </si>
  <si>
    <t>全国会幻灯(new work)</t>
  </si>
  <si>
    <t>幻灯框架整理</t>
  </si>
  <si>
    <t>根据已有标题提供幻灯大纲</t>
  </si>
  <si>
    <t>套</t>
  </si>
  <si>
    <t>文献标注(new work)</t>
  </si>
  <si>
    <t>根据所提供素材整理、高亮</t>
  </si>
  <si>
    <t>篇</t>
  </si>
  <si>
    <t>中文原文下载</t>
  </si>
  <si>
    <t>英文原文下载</t>
  </si>
  <si>
    <t>PPT美化(高级美化)(new work)</t>
  </si>
  <si>
    <t>使用Adobe绘图软件进行图标重绘、字体设计等</t>
  </si>
  <si>
    <t>Total：</t>
  </si>
  <si>
    <t>聚焦指南，安心加倍-共话慢性心衰临床管理规范</t>
  </si>
  <si>
    <t>幻灯片解说词（中文）(new work)</t>
  </si>
  <si>
    <t>保护心血管健康，从控制肾相关危险因素开始</t>
  </si>
  <si>
    <t>文献检索</t>
  </si>
  <si>
    <t>双重减负，延长肾命</t>
  </si>
  <si>
    <t xml:space="preserve"> </t>
  </si>
  <si>
    <t>专家视频剪辑3分32秒</t>
  </si>
  <si>
    <t>后期剪辑</t>
  </si>
  <si>
    <t>后期剪辑精剪</t>
  </si>
  <si>
    <t>小时/hour(s)</t>
  </si>
  <si>
    <t>中英文字幕</t>
  </si>
  <si>
    <t>分钟</t>
  </si>
  <si>
    <t>展架</t>
  </si>
  <si>
    <t>易拉宝/X展架(new work)</t>
  </si>
  <si>
    <t>根据已有KV进行设计、排版、完稿，尺寸1.2M*2M</t>
  </si>
  <si>
    <t>个</t>
  </si>
  <si>
    <t>PPT模板(new work)</t>
  </si>
  <si>
    <t>根据已有KV进行排版及PPT母版格式设定</t>
  </si>
  <si>
    <t>项目管理/人员管理 
Service Fee/Staffing Fee</t>
  </si>
  <si>
    <t>Medical Director</t>
  </si>
  <si>
    <t>适用于年度单项标准报价不涵盖的项目</t>
  </si>
  <si>
    <t>小时</t>
  </si>
  <si>
    <t>Medical Manager</t>
  </si>
  <si>
    <t>Art Director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</si>
</sst>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\¥#,##0.00_);[Red]\(\¥#,##0.00\)"/>
    <numFmt numFmtId="179" formatCode="\¥#,##0.00;[Red]\¥#,##0.00"/>
  </numFmts>
  <fonts count="34">
    <font>
      <sz val="12"/>
      <name val="宋体"/>
      <charset val="134"/>
    </font>
    <font>
      <sz val="11"/>
      <name val="微软雅黑"/>
      <charset val="134"/>
    </font>
    <font>
      <b/>
      <sz val="28"/>
      <name val="微软雅黑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u/>
      <sz val="11"/>
      <color rgb="FF0000FF"/>
      <name val="宋体"/>
      <charset val="134"/>
      <scheme val="minor"/>
    </font>
    <font>
      <b/>
      <sz val="11"/>
      <name val="微软雅黑"/>
      <charset val="134"/>
    </font>
    <font>
      <sz val="11"/>
      <color theme="1"/>
      <name val="微软雅黑"/>
      <charset val="134"/>
    </font>
    <font>
      <sz val="10"/>
      <name val="Arial"/>
      <charset val="134"/>
    </font>
    <font>
      <sz val="10"/>
      <color theme="1"/>
      <name val="微软雅黑"/>
      <charset val="134"/>
    </font>
    <font>
      <sz val="9"/>
      <color theme="1"/>
      <name val="微软雅黑"/>
      <charset val="134"/>
    </font>
    <font>
      <sz val="9"/>
      <name val="微软雅黑"/>
      <charset val="134"/>
    </font>
    <font>
      <sz val="12"/>
      <name val="微软雅黑"/>
      <charset val="134"/>
    </font>
    <font>
      <b/>
      <sz val="12"/>
      <color rgb="FFFF0000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Times New Roman"/>
      <charset val="134"/>
    </font>
  </fonts>
  <fills count="37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8" borderId="17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9" borderId="20" applyNumberFormat="0" applyAlignment="0" applyProtection="0">
      <alignment vertical="center"/>
    </xf>
    <xf numFmtId="0" fontId="23" fillId="10" borderId="21" applyNumberFormat="0" applyAlignment="0" applyProtection="0">
      <alignment vertical="center"/>
    </xf>
    <xf numFmtId="0" fontId="24" fillId="10" borderId="20" applyNumberFormat="0" applyAlignment="0" applyProtection="0">
      <alignment vertical="center"/>
    </xf>
    <xf numFmtId="0" fontId="25" fillId="11" borderId="22" applyNumberFormat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27" fillId="0" borderId="24" applyNumberFormat="0" applyFill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33" fillId="0" borderId="0"/>
    <xf numFmtId="0" fontId="0" fillId="0" borderId="0">
      <alignment vertical="center"/>
    </xf>
  </cellStyleXfs>
  <cellXfs count="98">
    <xf numFmtId="0" fontId="0" fillId="0" borderId="0" xfId="0">
      <alignment vertical="center"/>
    </xf>
    <xf numFmtId="0" fontId="0" fillId="0" borderId="0" xfId="50" applyFill="1"/>
    <xf numFmtId="0" fontId="1" fillId="0" borderId="0" xfId="0" applyFont="1">
      <alignment vertical="center"/>
    </xf>
    <xf numFmtId="0" fontId="0" fillId="0" borderId="0" xfId="0" applyFill="1">
      <alignment vertical="center"/>
    </xf>
    <xf numFmtId="0" fontId="0" fillId="0" borderId="0" xfId="0" applyAlignment="1">
      <alignment vertical="center" wrapText="1"/>
    </xf>
    <xf numFmtId="0" fontId="2" fillId="0" borderId="0" xfId="49" applyFont="1" applyAlignment="1">
      <alignment horizontal="center" vertical="center"/>
    </xf>
    <xf numFmtId="0" fontId="2" fillId="0" borderId="0" xfId="49" applyFont="1" applyAlignment="1">
      <alignment vertical="center"/>
    </xf>
    <xf numFmtId="0" fontId="3" fillId="0" borderId="0" xfId="49" applyFont="1">
      <alignment vertical="center"/>
    </xf>
    <xf numFmtId="176" fontId="4" fillId="0" borderId="0" xfId="49" applyNumberFormat="1" applyFont="1" applyFill="1" applyAlignment="1">
      <alignment horizontal="left"/>
    </xf>
    <xf numFmtId="0" fontId="4" fillId="0" borderId="0" xfId="52" applyFont="1" applyAlignment="1">
      <alignment vertical="center" wrapText="1"/>
    </xf>
    <xf numFmtId="176" fontId="4" fillId="0" borderId="0" xfId="49" applyNumberFormat="1" applyFont="1" applyAlignment="1">
      <alignment horizontal="center"/>
    </xf>
    <xf numFmtId="176" fontId="4" fillId="0" borderId="0" xfId="49" applyNumberFormat="1" applyFont="1" applyFill="1" applyAlignment="1">
      <alignment horizontal="center"/>
    </xf>
    <xf numFmtId="0" fontId="4" fillId="0" borderId="0" xfId="52" applyFont="1" applyAlignment="1">
      <alignment wrapText="1"/>
    </xf>
    <xf numFmtId="0" fontId="3" fillId="0" borderId="0" xfId="52" applyFont="1" applyFill="1" applyBorder="1" applyAlignment="1">
      <alignment vertical="center"/>
    </xf>
    <xf numFmtId="176" fontId="5" fillId="0" borderId="0" xfId="6" applyNumberFormat="1" applyFill="1" applyBorder="1" applyAlignment="1" applyProtection="1">
      <alignment horizontal="left"/>
    </xf>
    <xf numFmtId="0" fontId="3" fillId="0" borderId="0" xfId="52" applyFont="1" applyFill="1" applyBorder="1" applyAlignment="1">
      <alignment horizontal="left" vertical="center"/>
    </xf>
    <xf numFmtId="0" fontId="3" fillId="0" borderId="0" xfId="52" applyFont="1" applyFill="1" applyBorder="1" applyAlignment="1">
      <alignment horizontal="right" vertical="center"/>
    </xf>
    <xf numFmtId="0" fontId="6" fillId="0" borderId="1" xfId="52" applyFont="1" applyFill="1" applyBorder="1" applyAlignment="1">
      <alignment horizontal="center" vertical="center"/>
    </xf>
    <xf numFmtId="0" fontId="6" fillId="0" borderId="2" xfId="52" applyFont="1" applyFill="1" applyBorder="1" applyAlignment="1">
      <alignment horizontal="center" vertical="center" wrapText="1"/>
    </xf>
    <xf numFmtId="0" fontId="6" fillId="0" borderId="2" xfId="52" applyFont="1" applyFill="1" applyBorder="1" applyAlignment="1">
      <alignment horizontal="center" vertical="center"/>
    </xf>
    <xf numFmtId="0" fontId="6" fillId="0" borderId="3" xfId="52" applyFont="1" applyFill="1" applyBorder="1" applyAlignment="1">
      <alignment horizontal="center" vertical="center"/>
    </xf>
    <xf numFmtId="0" fontId="3" fillId="2" borderId="4" xfId="52" applyFont="1" applyFill="1" applyBorder="1" applyAlignment="1">
      <alignment horizontal="left" vertical="center" wrapText="1"/>
    </xf>
    <xf numFmtId="0" fontId="3" fillId="2" borderId="5" xfId="52" applyFont="1" applyFill="1" applyBorder="1" applyAlignment="1">
      <alignment horizontal="left" vertical="center"/>
    </xf>
    <xf numFmtId="0" fontId="3" fillId="2" borderId="6" xfId="52" applyFont="1" applyFill="1" applyBorder="1" applyAlignment="1">
      <alignment horizontal="left" vertical="center"/>
    </xf>
    <xf numFmtId="0" fontId="1" fillId="0" borderId="0" xfId="0" applyFont="1" applyFill="1">
      <alignment vertical="center"/>
    </xf>
    <xf numFmtId="0" fontId="7" fillId="3" borderId="4" xfId="0" applyFont="1" applyFill="1" applyBorder="1" applyAlignment="1">
      <alignment vertical="center" wrapText="1"/>
    </xf>
    <xf numFmtId="0" fontId="1" fillId="0" borderId="7" xfId="0" applyFont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 wrapText="1"/>
    </xf>
    <xf numFmtId="40" fontId="7" fillId="0" borderId="5" xfId="51" applyNumberFormat="1" applyFont="1" applyFill="1" applyBorder="1" applyAlignment="1">
      <alignment horizontal="center" vertical="center"/>
    </xf>
    <xf numFmtId="9" fontId="1" fillId="0" borderId="5" xfId="51" applyNumberFormat="1" applyFont="1" applyFill="1" applyBorder="1" applyAlignment="1">
      <alignment horizontal="center" vertical="center"/>
    </xf>
    <xf numFmtId="177" fontId="1" fillId="0" borderId="5" xfId="51" applyNumberFormat="1" applyFont="1" applyFill="1" applyBorder="1" applyAlignment="1">
      <alignment horizontal="center" vertical="center"/>
    </xf>
    <xf numFmtId="37" fontId="7" fillId="0" borderId="6" xfId="1" applyNumberFormat="1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/>
    </xf>
    <xf numFmtId="176" fontId="3" fillId="4" borderId="9" xfId="52" applyNumberFormat="1" applyFont="1" applyFill="1" applyBorder="1" applyAlignment="1">
      <alignment horizontal="right" vertical="center"/>
    </xf>
    <xf numFmtId="176" fontId="3" fillId="4" borderId="10" xfId="52" applyNumberFormat="1" applyFont="1" applyFill="1" applyBorder="1" applyAlignment="1">
      <alignment horizontal="right" vertical="center"/>
    </xf>
    <xf numFmtId="178" fontId="3" fillId="4" borderId="11" xfId="52" applyNumberFormat="1" applyFont="1" applyFill="1" applyBorder="1" applyAlignment="1">
      <alignment horizontal="center" vertical="center"/>
    </xf>
    <xf numFmtId="176" fontId="3" fillId="0" borderId="0" xfId="49" applyNumberFormat="1" applyFont="1" applyFill="1" applyAlignment="1"/>
    <xf numFmtId="176" fontId="3" fillId="0" borderId="0" xfId="49" applyNumberFormat="1" applyFont="1" applyFill="1" applyAlignment="1">
      <alignment wrapText="1"/>
    </xf>
    <xf numFmtId="0" fontId="3" fillId="0" borderId="0" xfId="49" applyFont="1" applyFill="1" applyAlignment="1">
      <alignment horizontal="left" vertical="center"/>
    </xf>
    <xf numFmtId="176" fontId="8" fillId="0" borderId="0" xfId="49" applyNumberFormat="1" applyFont="1" applyFill="1" applyAlignment="1">
      <alignment horizontal="left"/>
    </xf>
    <xf numFmtId="0" fontId="8" fillId="0" borderId="0" xfId="49" applyFont="1" applyFill="1" applyAlignment="1">
      <alignment horizontal="left" vertical="center" wrapText="1"/>
    </xf>
    <xf numFmtId="0" fontId="8" fillId="0" borderId="0" xfId="49" applyFont="1" applyFill="1" applyAlignment="1">
      <alignment horizontal="left" vertical="center"/>
    </xf>
    <xf numFmtId="176" fontId="8" fillId="0" borderId="0" xfId="49" applyNumberFormat="1" applyFont="1" applyFill="1" applyAlignment="1">
      <alignment horizontal="left" wrapText="1"/>
    </xf>
    <xf numFmtId="0" fontId="3" fillId="0" borderId="0" xfId="52" applyFont="1" applyFill="1" applyBorder="1" applyAlignment="1">
      <alignment horizontal="center" vertical="center"/>
    </xf>
    <xf numFmtId="0" fontId="6" fillId="0" borderId="5" xfId="52" applyFont="1" applyFill="1" applyBorder="1" applyAlignment="1">
      <alignment horizontal="center" vertical="center"/>
    </xf>
    <xf numFmtId="0" fontId="6" fillId="0" borderId="5" xfId="52" applyFont="1" applyFill="1" applyBorder="1" applyAlignment="1">
      <alignment horizontal="center" vertical="center" wrapText="1"/>
    </xf>
    <xf numFmtId="0" fontId="6" fillId="2" borderId="5" xfId="52" applyFont="1" applyFill="1" applyBorder="1" applyAlignment="1">
      <alignment horizontal="left" vertical="center"/>
    </xf>
    <xf numFmtId="0" fontId="6" fillId="2" borderId="5" xfId="52" applyFont="1" applyFill="1" applyBorder="1" applyAlignment="1">
      <alignment horizontal="center" vertical="center"/>
    </xf>
    <xf numFmtId="0" fontId="9" fillId="0" borderId="5" xfId="0" applyFont="1" applyBorder="1" applyAlignment="1">
      <alignment vertical="center" wrapText="1"/>
    </xf>
    <xf numFmtId="0" fontId="10" fillId="0" borderId="7" xfId="0" applyFont="1" applyFill="1" applyBorder="1" applyAlignment="1">
      <alignment horizontal="center" vertical="center" wrapText="1"/>
    </xf>
    <xf numFmtId="40" fontId="10" fillId="0" borderId="5" xfId="51" applyNumberFormat="1" applyFont="1" applyFill="1" applyBorder="1" applyAlignment="1">
      <alignment horizontal="center" vertical="center"/>
    </xf>
    <xf numFmtId="0" fontId="11" fillId="0" borderId="5" xfId="52" applyFont="1" applyFill="1" applyBorder="1" applyAlignment="1">
      <alignment horizontal="center" vertical="center"/>
    </xf>
    <xf numFmtId="0" fontId="11" fillId="0" borderId="5" xfId="51" applyFont="1" applyFill="1" applyBorder="1" applyAlignment="1">
      <alignment horizontal="center" vertical="center"/>
    </xf>
    <xf numFmtId="37" fontId="10" fillId="0" borderId="5" xfId="1" applyNumberFormat="1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 wrapText="1"/>
    </xf>
    <xf numFmtId="0" fontId="3" fillId="0" borderId="5" xfId="49" applyFont="1" applyFill="1" applyBorder="1" applyAlignment="1">
      <alignment horizontal="right" vertical="center" wrapText="1"/>
    </xf>
    <xf numFmtId="0" fontId="3" fillId="0" borderId="5" xfId="49" applyFont="1" applyFill="1" applyBorder="1" applyAlignment="1">
      <alignment horizontal="center" vertical="center" wrapText="1"/>
    </xf>
    <xf numFmtId="179" fontId="3" fillId="0" borderId="5" xfId="1" applyNumberFormat="1" applyFont="1" applyFill="1" applyBorder="1" applyAlignment="1">
      <alignment horizontal="right" vertical="center"/>
    </xf>
    <xf numFmtId="176" fontId="3" fillId="4" borderId="5" xfId="52" applyNumberFormat="1" applyFont="1" applyFill="1" applyBorder="1" applyAlignment="1">
      <alignment horizontal="right" vertical="center"/>
    </xf>
    <xf numFmtId="176" fontId="3" fillId="4" borderId="5" xfId="52" applyNumberFormat="1" applyFont="1" applyFill="1" applyBorder="1" applyAlignment="1">
      <alignment horizontal="center" vertical="center"/>
    </xf>
    <xf numFmtId="178" fontId="3" fillId="4" borderId="5" xfId="52" applyNumberFormat="1" applyFont="1" applyFill="1" applyBorder="1" applyAlignment="1">
      <alignment horizontal="right" vertical="center"/>
    </xf>
    <xf numFmtId="0" fontId="6" fillId="0" borderId="0" xfId="52" applyFont="1" applyFill="1" applyBorder="1" applyAlignment="1">
      <alignment vertical="center"/>
    </xf>
    <xf numFmtId="0" fontId="10" fillId="0" borderId="7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0" fillId="0" borderId="12" xfId="0" applyFont="1" applyFill="1" applyBorder="1" applyAlignment="1">
      <alignment horizontal="center" vertical="center" wrapText="1"/>
    </xf>
    <xf numFmtId="0" fontId="3" fillId="0" borderId="0" xfId="49" applyFont="1" applyFill="1" applyAlignment="1">
      <alignment horizontal="center" vertical="center"/>
    </xf>
    <xf numFmtId="0" fontId="8" fillId="0" borderId="0" xfId="49" applyFont="1" applyFill="1" applyAlignment="1">
      <alignment horizontal="center" vertical="center"/>
    </xf>
    <xf numFmtId="0" fontId="0" fillId="0" borderId="0" xfId="50" applyFill="1" applyBorder="1" applyAlignment="1"/>
    <xf numFmtId="0" fontId="6" fillId="0" borderId="0" xfId="52" applyFont="1" applyFill="1" applyBorder="1" applyAlignment="1">
      <alignment vertical="center" wrapText="1"/>
    </xf>
    <xf numFmtId="0" fontId="9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vertical="center" wrapText="1"/>
    </xf>
    <xf numFmtId="40" fontId="10" fillId="0" borderId="0" xfId="51" applyNumberFormat="1" applyFont="1" applyFill="1" applyBorder="1" applyAlignment="1">
      <alignment vertical="center"/>
    </xf>
    <xf numFmtId="0" fontId="11" fillId="0" borderId="0" xfId="52" applyFont="1" applyFill="1" applyBorder="1" applyAlignment="1">
      <alignment vertical="center"/>
    </xf>
    <xf numFmtId="0" fontId="11" fillId="0" borderId="0" xfId="51" applyFont="1" applyFill="1" applyBorder="1" applyAlignment="1">
      <alignment vertical="center"/>
    </xf>
    <xf numFmtId="37" fontId="10" fillId="0" borderId="0" xfId="1" applyNumberFormat="1" applyFont="1" applyFill="1" applyBorder="1" applyAlignment="1">
      <alignment vertical="center"/>
    </xf>
    <xf numFmtId="0" fontId="3" fillId="0" borderId="0" xfId="49" applyFont="1" applyFill="1" applyBorder="1" applyAlignment="1">
      <alignment vertical="center" wrapText="1"/>
    </xf>
    <xf numFmtId="179" fontId="3" fillId="0" borderId="0" xfId="1" applyNumberFormat="1" applyFont="1" applyFill="1" applyBorder="1" applyAlignment="1">
      <alignment vertical="center"/>
    </xf>
    <xf numFmtId="49" fontId="4" fillId="0" borderId="0" xfId="0" applyNumberFormat="1" applyFont="1" applyFill="1" applyBorder="1" applyAlignment="1">
      <alignment vertical="center"/>
    </xf>
    <xf numFmtId="0" fontId="0" fillId="0" borderId="0" xfId="0" applyFont="1">
      <alignment vertical="center"/>
    </xf>
    <xf numFmtId="0" fontId="6" fillId="2" borderId="13" xfId="52" applyFont="1" applyFill="1" applyBorder="1" applyAlignment="1">
      <alignment horizontal="left" vertical="center"/>
    </xf>
    <xf numFmtId="0" fontId="6" fillId="2" borderId="14" xfId="52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right" vertical="center" wrapText="1"/>
    </xf>
    <xf numFmtId="178" fontId="3" fillId="0" borderId="6" xfId="1" applyNumberFormat="1" applyFont="1" applyFill="1" applyBorder="1" applyAlignment="1">
      <alignment horizontal="right" vertical="center"/>
    </xf>
    <xf numFmtId="0" fontId="3" fillId="2" borderId="13" xfId="52" applyFont="1" applyFill="1" applyBorder="1" applyAlignment="1">
      <alignment horizontal="left" vertical="center"/>
    </xf>
    <xf numFmtId="0" fontId="3" fillId="2" borderId="14" xfId="52" applyFont="1" applyFill="1" applyBorder="1" applyAlignment="1">
      <alignment horizontal="left" vertical="center"/>
    </xf>
    <xf numFmtId="179" fontId="3" fillId="0" borderId="6" xfId="1" applyNumberFormat="1" applyFont="1" applyFill="1" applyBorder="1" applyAlignment="1">
      <alignment horizontal="right" vertical="center"/>
    </xf>
    <xf numFmtId="0" fontId="4" fillId="5" borderId="13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3" fillId="6" borderId="15" xfId="0" applyFont="1" applyFill="1" applyBorder="1" applyAlignment="1">
      <alignment horizontal="right" vertical="center" wrapText="1"/>
    </xf>
    <xf numFmtId="178" fontId="3" fillId="6" borderId="16" xfId="1" applyNumberFormat="1" applyFont="1" applyFill="1" applyBorder="1" applyAlignment="1">
      <alignment horizontal="right" vertical="center"/>
    </xf>
    <xf numFmtId="178" fontId="3" fillId="4" borderId="11" xfId="52" applyNumberFormat="1" applyFont="1" applyFill="1" applyBorder="1" applyAlignment="1">
      <alignment horizontal="right" vertical="center"/>
    </xf>
    <xf numFmtId="0" fontId="12" fillId="0" borderId="0" xfId="0" applyFont="1">
      <alignment vertical="center"/>
    </xf>
    <xf numFmtId="0" fontId="12" fillId="0" borderId="0" xfId="0" applyFont="1" applyFill="1">
      <alignment vertical="center"/>
    </xf>
    <xf numFmtId="0" fontId="13" fillId="7" borderId="0" xfId="0" applyFont="1" applyFill="1" applyAlignment="1">
      <alignment horizontal="right" vertical="center"/>
    </xf>
    <xf numFmtId="10" fontId="12" fillId="7" borderId="0" xfId="3" applyNumberFormat="1" applyFont="1" applyFill="1" applyAlignment="1">
      <alignment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flash" xfId="50"/>
    <cellStyle name="常规_quotation GW" xfId="51"/>
    <cellStyle name="常规_长城会短信相关活动报价1016" xfId="52"/>
    <cellStyle name="样式 1" xfId="53"/>
    <cellStyle name="常规 2 2 2 2" xfId="54"/>
  </cellStyles>
  <tableStyles count="0" defaultTableStyle="TableStyleMedium2" defaultPivotStyle="PivotStyleLight16"/>
  <colors>
    <mruColors>
      <color rgb="0000FFFF"/>
      <color rgb="00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keira.liu@ubs-cn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keira.liu@ubs-cn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mailto:keira.liu@ubs-cn.com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mailto:keira.liu@ubs-cn.com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hyperlink" Target="mailto:keira.liu@ubs-cn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E28"/>
  <sheetViews>
    <sheetView tabSelected="1" workbookViewId="0">
      <selection activeCell="B23" sqref="B23"/>
    </sheetView>
  </sheetViews>
  <sheetFormatPr defaultColWidth="8.91666666666667" defaultRowHeight="15.6" outlineLevelCol="4"/>
  <cols>
    <col min="1" max="1" width="5.08333333333333" style="3" customWidth="1"/>
    <col min="2" max="2" width="39.5833333333333" customWidth="1"/>
    <col min="3" max="3" width="43.7" style="3" customWidth="1"/>
    <col min="4" max="4" width="19.4166666666667" customWidth="1"/>
  </cols>
  <sheetData>
    <row r="1" ht="37.5" customHeight="1" spans="2:3">
      <c r="B1" s="5" t="s">
        <v>0</v>
      </c>
      <c r="C1" s="5"/>
    </row>
    <row r="2" spans="2:3">
      <c r="B2" s="7" t="s">
        <v>1</v>
      </c>
      <c r="C2" s="8" t="s">
        <v>2</v>
      </c>
    </row>
    <row r="3" spans="2:4">
      <c r="B3" s="7" t="s">
        <v>3</v>
      </c>
      <c r="C3" s="8" t="s">
        <v>4</v>
      </c>
      <c r="D3" s="81"/>
    </row>
    <row r="4" s="1" customFormat="1" ht="16.5" customHeight="1" spans="2:5">
      <c r="B4" s="13" t="s">
        <v>5</v>
      </c>
      <c r="C4" s="14" t="s">
        <v>6</v>
      </c>
      <c r="D4" s="81"/>
      <c r="E4"/>
    </row>
    <row r="5" s="1" customFormat="1" ht="16.5" customHeight="1" spans="2:5">
      <c r="B5" s="13" t="s">
        <v>7</v>
      </c>
      <c r="C5" s="15"/>
      <c r="D5" s="81"/>
      <c r="E5"/>
    </row>
    <row r="6" s="1" customFormat="1" ht="16.5" customHeight="1" spans="2:5">
      <c r="B6" s="16"/>
      <c r="C6" s="8"/>
      <c r="D6" s="81"/>
      <c r="E6"/>
    </row>
    <row r="7" s="1" customFormat="1" ht="30.75" customHeight="1" spans="2:5">
      <c r="B7" s="17" t="s">
        <v>8</v>
      </c>
      <c r="C7" s="20" t="s">
        <v>9</v>
      </c>
      <c r="D7" s="81"/>
      <c r="E7"/>
    </row>
    <row r="8" s="1" customFormat="1" ht="16.2" spans="2:5">
      <c r="B8" s="82" t="s">
        <v>10</v>
      </c>
      <c r="C8" s="83"/>
      <c r="D8" s="81"/>
      <c r="E8"/>
    </row>
    <row r="9" s="1" customFormat="1" spans="2:5">
      <c r="B9" s="84" t="s">
        <v>11</v>
      </c>
      <c r="C9" s="85">
        <f>Medical!H47</f>
        <v>55058</v>
      </c>
      <c r="D9" s="81"/>
      <c r="E9"/>
    </row>
    <row r="10" s="1" customFormat="1" ht="16.2" spans="2:4">
      <c r="B10" s="82" t="s">
        <v>12</v>
      </c>
      <c r="C10" s="83"/>
      <c r="D10" s="81"/>
    </row>
    <row r="11" s="1" customFormat="1" spans="2:4">
      <c r="B11" s="84" t="s">
        <v>11</v>
      </c>
      <c r="C11" s="85">
        <f>Video!H12</f>
        <v>9300</v>
      </c>
      <c r="D11" s="81"/>
    </row>
    <row r="12" s="1" customFormat="1" spans="2:4">
      <c r="B12" s="86" t="s">
        <v>13</v>
      </c>
      <c r="C12" s="87"/>
      <c r="D12" s="81"/>
    </row>
    <row r="13" spans="2:4">
      <c r="B13" s="84" t="s">
        <v>11</v>
      </c>
      <c r="C13" s="88">
        <f>'Creative Development'!H12</f>
        <v>1100</v>
      </c>
      <c r="D13" s="81"/>
    </row>
    <row r="14" s="1" customFormat="1" spans="2:4">
      <c r="B14" s="86" t="s">
        <v>14</v>
      </c>
      <c r="C14" s="87"/>
      <c r="D14" s="81"/>
    </row>
    <row r="15" spans="2:4">
      <c r="B15" s="84" t="s">
        <v>11</v>
      </c>
      <c r="C15" s="88">
        <f>'Staffing Fee'!H12</f>
        <v>11500</v>
      </c>
      <c r="D15" s="81"/>
    </row>
    <row r="16" ht="8" customHeight="1" spans="2:4">
      <c r="B16" s="89"/>
      <c r="C16" s="90"/>
      <c r="D16" s="81"/>
    </row>
    <row r="17" spans="2:4">
      <c r="B17" s="91" t="s">
        <v>11</v>
      </c>
      <c r="C17" s="92">
        <f>C9+C11+C13+C15</f>
        <v>76958</v>
      </c>
      <c r="D17" s="81"/>
    </row>
    <row r="18" spans="2:4">
      <c r="B18" s="91" t="s">
        <v>15</v>
      </c>
      <c r="C18" s="92">
        <f>C17*0.06</f>
        <v>4617.48</v>
      </c>
      <c r="D18" s="81"/>
    </row>
    <row r="19" ht="16.35" spans="2:3">
      <c r="B19" s="35" t="s">
        <v>16</v>
      </c>
      <c r="C19" s="93">
        <f>C17+C18</f>
        <v>81575.48</v>
      </c>
    </row>
    <row r="20" ht="17.4" spans="2:3">
      <c r="B20" s="94"/>
      <c r="C20" s="95"/>
    </row>
    <row r="21" ht="17.4" spans="2:3">
      <c r="B21" s="96" t="s">
        <v>17</v>
      </c>
      <c r="C21" s="97">
        <f>C15/C17</f>
        <v>0.149432157800359</v>
      </c>
    </row>
    <row r="22" spans="3:3">
      <c r="C22" s="3" t="s">
        <v>18</v>
      </c>
    </row>
    <row r="23" spans="2:2">
      <c r="B23" s="38"/>
    </row>
    <row r="24" spans="2:2">
      <c r="B24" s="41"/>
    </row>
    <row r="25" spans="2:2">
      <c r="B25" s="41"/>
    </row>
    <row r="26" spans="2:2">
      <c r="B26" s="41"/>
    </row>
    <row r="27" spans="2:2">
      <c r="B27" s="41"/>
    </row>
    <row r="28" spans="2:2">
      <c r="B28" s="41"/>
    </row>
  </sheetData>
  <mergeCells count="6">
    <mergeCell ref="B1:C1"/>
    <mergeCell ref="B8:C8"/>
    <mergeCell ref="B10:C10"/>
    <mergeCell ref="B12:C12"/>
    <mergeCell ref="B14:C14"/>
    <mergeCell ref="B16:C16"/>
  </mergeCells>
  <hyperlinks>
    <hyperlink ref="C4" r:id="rId1" display="keira.liu@ubs-cn.com" tooltip="mailto:keira.liu@ubs-cn.com"/>
  </hyperlinks>
  <pageMargins left="0.75" right="0.75" top="1" bottom="1" header="0.3" footer="0.3"/>
  <pageSetup paperSize="9" scale="98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P56"/>
  <sheetViews>
    <sheetView zoomScaleSheetLayoutView="90" workbookViewId="0">
      <selection activeCell="B53" sqref="B53"/>
    </sheetView>
  </sheetViews>
  <sheetFormatPr defaultColWidth="8.91666666666667" defaultRowHeight="15.6"/>
  <cols>
    <col min="1" max="1" width="5.08333333333333" style="3" customWidth="1"/>
    <col min="2" max="2" width="34.4166666666667" customWidth="1"/>
    <col min="3" max="3" width="36.8" style="4" customWidth="1"/>
    <col min="4" max="4" width="7.125" style="4" customWidth="1"/>
    <col min="5" max="5" width="7.875" style="66" customWidth="1"/>
    <col min="6" max="6" width="7.875" customWidth="1"/>
    <col min="7" max="7" width="7.875" style="3" customWidth="1"/>
    <col min="8" max="8" width="11.875" style="3" customWidth="1"/>
    <col min="9" max="9" width="4.875" customWidth="1"/>
    <col min="10" max="11" width="16.625" customWidth="1"/>
    <col min="12" max="12" width="6.75" customWidth="1"/>
  </cols>
  <sheetData>
    <row r="1" ht="37.5" customHeight="1" spans="2:8">
      <c r="B1" s="5" t="s">
        <v>0</v>
      </c>
      <c r="C1" s="5"/>
      <c r="D1" s="6"/>
      <c r="E1" s="5"/>
      <c r="F1" s="6"/>
      <c r="G1" s="6"/>
      <c r="H1" s="6"/>
    </row>
    <row r="2" spans="2:8">
      <c r="B2" s="7" t="s">
        <v>1</v>
      </c>
      <c r="C2" s="8" t="s">
        <v>2</v>
      </c>
      <c r="D2" s="9"/>
      <c r="E2" s="10"/>
      <c r="F2" s="10"/>
      <c r="G2" s="11"/>
      <c r="H2" s="11"/>
    </row>
    <row r="3" spans="2:8">
      <c r="B3" s="7" t="s">
        <v>3</v>
      </c>
      <c r="C3" s="8" t="s">
        <v>4</v>
      </c>
      <c r="D3" s="12"/>
      <c r="E3" s="10"/>
      <c r="F3" s="10"/>
      <c r="G3" s="11"/>
      <c r="H3" s="11"/>
    </row>
    <row r="4" s="1" customFormat="1" ht="16.5" customHeight="1" spans="2:16">
      <c r="B4" s="13" t="s">
        <v>5</v>
      </c>
      <c r="C4" s="14" t="s">
        <v>6</v>
      </c>
      <c r="D4" s="13"/>
      <c r="E4" s="45"/>
      <c r="F4" s="13"/>
      <c r="G4" s="13"/>
      <c r="H4" s="13"/>
      <c r="J4" s="70"/>
      <c r="K4" s="70"/>
      <c r="L4" s="70"/>
      <c r="M4" s="70"/>
      <c r="N4" s="70"/>
      <c r="O4" s="70"/>
      <c r="P4" s="70"/>
    </row>
    <row r="5" s="1" customFormat="1" ht="16.5" customHeight="1" spans="2:16">
      <c r="B5" s="13" t="s">
        <v>7</v>
      </c>
      <c r="C5" s="15"/>
      <c r="D5" s="13"/>
      <c r="E5" s="45"/>
      <c r="F5" s="13"/>
      <c r="G5" s="13"/>
      <c r="H5" s="13"/>
      <c r="J5" s="70"/>
      <c r="K5" s="70"/>
      <c r="L5" s="70"/>
      <c r="M5" s="70"/>
      <c r="N5" s="70"/>
      <c r="O5" s="70"/>
      <c r="P5" s="70"/>
    </row>
    <row r="6" s="1" customFormat="1" ht="16.5" customHeight="1" spans="2:16">
      <c r="B6" s="16"/>
      <c r="C6" s="8"/>
      <c r="D6" s="16"/>
      <c r="E6" s="45"/>
      <c r="F6" s="16"/>
      <c r="G6" s="16"/>
      <c r="H6" s="16"/>
      <c r="J6" s="70"/>
      <c r="K6" s="70"/>
      <c r="L6" s="70"/>
      <c r="M6" s="70"/>
      <c r="N6" s="70"/>
      <c r="O6" s="70"/>
      <c r="P6" s="70"/>
    </row>
    <row r="7" s="1" customFormat="1" ht="30.75" customHeight="1" spans="2:16">
      <c r="B7" s="46" t="s">
        <v>8</v>
      </c>
      <c r="C7" s="47" t="s">
        <v>19</v>
      </c>
      <c r="D7" s="47" t="s">
        <v>20</v>
      </c>
      <c r="E7" s="46" t="s">
        <v>21</v>
      </c>
      <c r="F7" s="46" t="s">
        <v>22</v>
      </c>
      <c r="G7" s="46" t="s">
        <v>23</v>
      </c>
      <c r="H7" s="46" t="s">
        <v>24</v>
      </c>
      <c r="J7" s="63"/>
      <c r="K7" s="71"/>
      <c r="L7" s="71"/>
      <c r="M7" s="63"/>
      <c r="N7" s="63"/>
      <c r="O7" s="63"/>
      <c r="P7" s="63"/>
    </row>
    <row r="8" customFormat="1" ht="16.2" spans="2:16">
      <c r="B8" s="48" t="s">
        <v>25</v>
      </c>
      <c r="C8" s="48"/>
      <c r="D8" s="48"/>
      <c r="E8" s="49"/>
      <c r="F8" s="48"/>
      <c r="G8" s="48"/>
      <c r="H8" s="48"/>
      <c r="J8" s="72"/>
      <c r="K8" s="72"/>
      <c r="L8" s="73"/>
      <c r="M8" s="74"/>
      <c r="N8" s="75"/>
      <c r="O8" s="76"/>
      <c r="P8" s="77"/>
    </row>
    <row r="9" customFormat="1" spans="2:16">
      <c r="B9" s="50" t="s">
        <v>26</v>
      </c>
      <c r="C9" s="50" t="s">
        <v>27</v>
      </c>
      <c r="D9" s="64">
        <v>2021</v>
      </c>
      <c r="E9" s="52">
        <v>250</v>
      </c>
      <c r="F9" s="53" t="s">
        <v>28</v>
      </c>
      <c r="G9" s="54">
        <v>15</v>
      </c>
      <c r="H9" s="55">
        <f t="shared" ref="H9:H15" si="0">E9*G9</f>
        <v>3750</v>
      </c>
      <c r="J9" s="72"/>
      <c r="K9" s="72"/>
      <c r="L9" s="73"/>
      <c r="M9" s="74"/>
      <c r="N9" s="75"/>
      <c r="O9" s="76"/>
      <c r="P9" s="77"/>
    </row>
    <row r="10" customFormat="1" spans="2:16">
      <c r="B10" s="50" t="s">
        <v>29</v>
      </c>
      <c r="C10" s="50" t="s">
        <v>27</v>
      </c>
      <c r="D10" s="64"/>
      <c r="E10" s="52">
        <v>300</v>
      </c>
      <c r="F10" s="53" t="s">
        <v>28</v>
      </c>
      <c r="G10" s="54">
        <v>2</v>
      </c>
      <c r="H10" s="55">
        <f t="shared" si="0"/>
        <v>600</v>
      </c>
      <c r="J10" s="78"/>
      <c r="K10" s="78"/>
      <c r="L10" s="78"/>
      <c r="M10" s="78"/>
      <c r="N10" s="78"/>
      <c r="O10" s="78"/>
      <c r="P10" s="79"/>
    </row>
    <row r="11" customFormat="1" spans="2:16">
      <c r="B11" s="50" t="s">
        <v>30</v>
      </c>
      <c r="C11" s="50" t="s">
        <v>31</v>
      </c>
      <c r="D11" s="65"/>
      <c r="E11" s="52">
        <v>2000</v>
      </c>
      <c r="F11" s="53" t="s">
        <v>32</v>
      </c>
      <c r="G11" s="54">
        <v>1</v>
      </c>
      <c r="H11" s="55">
        <f t="shared" si="0"/>
        <v>2000</v>
      </c>
      <c r="J11" s="72"/>
      <c r="K11" s="72"/>
      <c r="L11" s="73"/>
      <c r="M11" s="74"/>
      <c r="N11" s="75"/>
      <c r="O11" s="76"/>
      <c r="P11" s="77"/>
    </row>
    <row r="12" customFormat="1" spans="2:16">
      <c r="B12" s="50" t="s">
        <v>33</v>
      </c>
      <c r="C12" s="50" t="s">
        <v>34</v>
      </c>
      <c r="D12" s="65"/>
      <c r="E12" s="52">
        <v>15</v>
      </c>
      <c r="F12" s="53" t="s">
        <v>35</v>
      </c>
      <c r="G12" s="54">
        <v>20</v>
      </c>
      <c r="H12" s="55">
        <f t="shared" si="0"/>
        <v>300</v>
      </c>
      <c r="J12" s="72"/>
      <c r="K12" s="72"/>
      <c r="L12" s="73"/>
      <c r="M12" s="74"/>
      <c r="N12" s="75"/>
      <c r="O12" s="76"/>
      <c r="P12" s="77"/>
    </row>
    <row r="13" customFormat="1" spans="2:16">
      <c r="B13" s="50" t="s">
        <v>36</v>
      </c>
      <c r="C13" s="50" t="s">
        <v>36</v>
      </c>
      <c r="D13" s="65"/>
      <c r="E13" s="52">
        <v>7</v>
      </c>
      <c r="F13" s="53" t="s">
        <v>35</v>
      </c>
      <c r="G13" s="54">
        <v>2</v>
      </c>
      <c r="H13" s="55">
        <f t="shared" si="0"/>
        <v>14</v>
      </c>
      <c r="J13" s="78"/>
      <c r="K13" s="78"/>
      <c r="L13" s="78"/>
      <c r="M13" s="78"/>
      <c r="N13" s="78"/>
      <c r="O13" s="78"/>
      <c r="P13" s="79"/>
    </row>
    <row r="14" customFormat="1" ht="16.2" spans="2:16">
      <c r="B14" s="50" t="s">
        <v>37</v>
      </c>
      <c r="C14" s="50" t="s">
        <v>37</v>
      </c>
      <c r="D14" s="65"/>
      <c r="E14" s="52">
        <v>10</v>
      </c>
      <c r="F14" s="53" t="s">
        <v>35</v>
      </c>
      <c r="G14" s="54">
        <v>28</v>
      </c>
      <c r="H14" s="55">
        <f t="shared" si="0"/>
        <v>280</v>
      </c>
      <c r="J14" s="63"/>
      <c r="K14" s="63"/>
      <c r="L14" s="63"/>
      <c r="M14" s="63"/>
      <c r="N14" s="63"/>
      <c r="O14" s="63"/>
      <c r="P14" s="63"/>
    </row>
    <row r="15" customFormat="1" spans="2:16">
      <c r="B15" s="50" t="s">
        <v>38</v>
      </c>
      <c r="C15" s="50" t="s">
        <v>39</v>
      </c>
      <c r="D15" s="67"/>
      <c r="E15" s="52">
        <v>100</v>
      </c>
      <c r="F15" s="53" t="s">
        <v>28</v>
      </c>
      <c r="G15" s="54">
        <v>25</v>
      </c>
      <c r="H15" s="55">
        <f t="shared" si="0"/>
        <v>2500</v>
      </c>
      <c r="J15" s="72"/>
      <c r="K15" s="72"/>
      <c r="L15" s="73"/>
      <c r="M15" s="74"/>
      <c r="N15" s="75"/>
      <c r="O15" s="76"/>
      <c r="P15" s="77"/>
    </row>
    <row r="16" customFormat="1" spans="2:16">
      <c r="B16" s="57" t="s">
        <v>40</v>
      </c>
      <c r="C16" s="57"/>
      <c r="D16" s="57"/>
      <c r="E16" s="58"/>
      <c r="F16" s="57"/>
      <c r="G16" s="57"/>
      <c r="H16" s="59">
        <f>SUM(H9:H15)</f>
        <v>9444</v>
      </c>
      <c r="J16" s="72"/>
      <c r="K16" s="72"/>
      <c r="L16" s="73"/>
      <c r="M16" s="74"/>
      <c r="N16" s="75"/>
      <c r="O16" s="76"/>
      <c r="P16" s="77"/>
    </row>
    <row r="17" customFormat="1" ht="16" customHeight="1" spans="2:16">
      <c r="B17" s="48" t="s">
        <v>41</v>
      </c>
      <c r="C17" s="48"/>
      <c r="D17" s="48"/>
      <c r="E17" s="49"/>
      <c r="F17" s="48"/>
      <c r="G17" s="48"/>
      <c r="H17" s="48"/>
      <c r="J17" s="72"/>
      <c r="K17" s="72"/>
      <c r="L17" s="73"/>
      <c r="M17" s="74"/>
      <c r="N17" s="75"/>
      <c r="O17" s="76"/>
      <c r="P17" s="77"/>
    </row>
    <row r="18" customFormat="1" spans="2:16">
      <c r="B18" s="50" t="s">
        <v>29</v>
      </c>
      <c r="C18" s="50" t="s">
        <v>27</v>
      </c>
      <c r="D18" s="64">
        <v>2021</v>
      </c>
      <c r="E18" s="52">
        <v>300</v>
      </c>
      <c r="F18" s="53" t="s">
        <v>28</v>
      </c>
      <c r="G18" s="54">
        <v>24</v>
      </c>
      <c r="H18" s="55">
        <f t="shared" ref="H18:H25" si="1">E18*G18</f>
        <v>7200</v>
      </c>
      <c r="J18" s="78"/>
      <c r="K18" s="78"/>
      <c r="L18" s="78"/>
      <c r="M18" s="78"/>
      <c r="N18" s="78"/>
      <c r="O18" s="78"/>
      <c r="P18" s="79"/>
    </row>
    <row r="19" customFormat="1" ht="16.2" spans="2:16">
      <c r="B19" s="50" t="s">
        <v>30</v>
      </c>
      <c r="C19" s="50" t="s">
        <v>31</v>
      </c>
      <c r="D19" s="65"/>
      <c r="E19" s="52">
        <v>2000</v>
      </c>
      <c r="F19" s="53" t="s">
        <v>32</v>
      </c>
      <c r="G19" s="54">
        <v>1</v>
      </c>
      <c r="H19" s="55">
        <f t="shared" si="1"/>
        <v>2000</v>
      </c>
      <c r="J19" s="63"/>
      <c r="K19" s="63"/>
      <c r="L19" s="63"/>
      <c r="M19" s="63"/>
      <c r="N19" s="63"/>
      <c r="O19" s="63"/>
      <c r="P19" s="63"/>
    </row>
    <row r="20" customFormat="1" spans="2:16">
      <c r="B20" s="50" t="s">
        <v>33</v>
      </c>
      <c r="C20" s="50" t="s">
        <v>34</v>
      </c>
      <c r="D20" s="65"/>
      <c r="E20" s="52">
        <v>15</v>
      </c>
      <c r="F20" s="53" t="s">
        <v>35</v>
      </c>
      <c r="G20" s="54">
        <v>38</v>
      </c>
      <c r="H20" s="55">
        <f t="shared" si="1"/>
        <v>570</v>
      </c>
      <c r="J20" s="72"/>
      <c r="K20" s="72"/>
      <c r="L20" s="73"/>
      <c r="M20" s="74"/>
      <c r="N20" s="75"/>
      <c r="O20" s="76"/>
      <c r="P20" s="77"/>
    </row>
    <row r="21" customFormat="1" spans="2:16">
      <c r="B21" s="50" t="s">
        <v>36</v>
      </c>
      <c r="C21" s="50" t="s">
        <v>36</v>
      </c>
      <c r="D21" s="65"/>
      <c r="E21" s="52">
        <v>7</v>
      </c>
      <c r="F21" s="53" t="s">
        <v>35</v>
      </c>
      <c r="G21" s="54">
        <v>2</v>
      </c>
      <c r="H21" s="55">
        <f t="shared" si="1"/>
        <v>14</v>
      </c>
      <c r="J21" s="72"/>
      <c r="K21" s="72"/>
      <c r="L21" s="73"/>
      <c r="M21" s="74"/>
      <c r="N21" s="75"/>
      <c r="O21" s="76"/>
      <c r="P21" s="77"/>
    </row>
    <row r="22" customFormat="1" spans="2:16">
      <c r="B22" s="50" t="s">
        <v>37</v>
      </c>
      <c r="C22" s="50" t="s">
        <v>37</v>
      </c>
      <c r="D22" s="65"/>
      <c r="E22" s="52">
        <v>10</v>
      </c>
      <c r="F22" s="53" t="s">
        <v>35</v>
      </c>
      <c r="G22" s="54">
        <v>37</v>
      </c>
      <c r="H22" s="55">
        <f t="shared" si="1"/>
        <v>370</v>
      </c>
      <c r="J22" s="72"/>
      <c r="K22" s="72"/>
      <c r="L22" s="73"/>
      <c r="M22" s="74"/>
      <c r="N22" s="75"/>
      <c r="O22" s="76"/>
      <c r="P22" s="77"/>
    </row>
    <row r="23" customFormat="1" spans="2:16">
      <c r="B23" s="50" t="s">
        <v>38</v>
      </c>
      <c r="C23" s="50" t="s">
        <v>39</v>
      </c>
      <c r="D23" s="65"/>
      <c r="E23" s="52">
        <v>100</v>
      </c>
      <c r="F23" s="53" t="s">
        <v>28</v>
      </c>
      <c r="G23" s="54">
        <v>24</v>
      </c>
      <c r="H23" s="55">
        <f t="shared" si="1"/>
        <v>2400</v>
      </c>
      <c r="J23" s="78"/>
      <c r="K23" s="78"/>
      <c r="L23" s="78"/>
      <c r="M23" s="78"/>
      <c r="N23" s="78"/>
      <c r="O23" s="78"/>
      <c r="P23" s="79"/>
    </row>
    <row r="24" customFormat="1" ht="16.2" spans="2:16">
      <c r="B24" s="50" t="s">
        <v>42</v>
      </c>
      <c r="C24" s="50" t="s">
        <v>27</v>
      </c>
      <c r="D24" s="65"/>
      <c r="E24" s="52">
        <v>30</v>
      </c>
      <c r="F24" s="53" t="s">
        <v>28</v>
      </c>
      <c r="G24" s="54">
        <v>15</v>
      </c>
      <c r="H24" s="55">
        <f t="shared" si="1"/>
        <v>450</v>
      </c>
      <c r="J24" s="63"/>
      <c r="K24" s="63"/>
      <c r="L24" s="63"/>
      <c r="M24" s="63"/>
      <c r="N24" s="63"/>
      <c r="O24" s="63"/>
      <c r="P24" s="63"/>
    </row>
    <row r="25" customFormat="1" ht="16.2" spans="2:16">
      <c r="B25" s="57" t="s">
        <v>40</v>
      </c>
      <c r="C25" s="57"/>
      <c r="D25" s="57"/>
      <c r="E25" s="58"/>
      <c r="F25" s="57"/>
      <c r="G25" s="57"/>
      <c r="H25" s="59">
        <f>SUM(H18:H24)</f>
        <v>13004</v>
      </c>
      <c r="J25" s="63"/>
      <c r="K25" s="63"/>
      <c r="L25" s="63"/>
      <c r="M25" s="63"/>
      <c r="N25" s="63"/>
      <c r="O25" s="63"/>
      <c r="P25" s="63"/>
    </row>
    <row r="26" customFormat="1" ht="16.2" spans="2:16">
      <c r="B26" s="48" t="s">
        <v>43</v>
      </c>
      <c r="C26" s="48"/>
      <c r="D26" s="48"/>
      <c r="E26" s="49"/>
      <c r="F26" s="48"/>
      <c r="G26" s="48"/>
      <c r="H26" s="48"/>
      <c r="J26" s="72"/>
      <c r="K26" s="72"/>
      <c r="L26" s="73"/>
      <c r="M26" s="74"/>
      <c r="N26" s="75"/>
      <c r="O26" s="76"/>
      <c r="P26" s="77"/>
    </row>
    <row r="27" customFormat="1" spans="2:16">
      <c r="B27" s="50" t="s">
        <v>29</v>
      </c>
      <c r="C27" s="50" t="s">
        <v>27</v>
      </c>
      <c r="D27" s="64">
        <v>2021</v>
      </c>
      <c r="E27" s="52">
        <v>300</v>
      </c>
      <c r="F27" s="53" t="s">
        <v>28</v>
      </c>
      <c r="G27" s="54">
        <v>28</v>
      </c>
      <c r="H27" s="55">
        <f t="shared" ref="H27:H33" si="2">E27*G27</f>
        <v>8400</v>
      </c>
      <c r="J27" s="72"/>
      <c r="K27" s="72"/>
      <c r="L27" s="73"/>
      <c r="M27" s="74"/>
      <c r="N27" s="75"/>
      <c r="O27" s="76"/>
      <c r="P27" s="77"/>
    </row>
    <row r="28" customFormat="1" spans="2:16">
      <c r="B28" s="50" t="s">
        <v>30</v>
      </c>
      <c r="C28" s="50" t="s">
        <v>31</v>
      </c>
      <c r="D28" s="65"/>
      <c r="E28" s="52">
        <v>2000</v>
      </c>
      <c r="F28" s="53" t="s">
        <v>32</v>
      </c>
      <c r="G28" s="54">
        <v>1</v>
      </c>
      <c r="H28" s="55">
        <f t="shared" si="2"/>
        <v>2000</v>
      </c>
      <c r="J28" s="72"/>
      <c r="K28" s="72"/>
      <c r="L28" s="73"/>
      <c r="M28" s="74"/>
      <c r="N28" s="75"/>
      <c r="O28" s="76"/>
      <c r="P28" s="77"/>
    </row>
    <row r="29" customFormat="1" ht="16.2" spans="2:16">
      <c r="B29" s="50" t="s">
        <v>33</v>
      </c>
      <c r="C29" s="50" t="s">
        <v>34</v>
      </c>
      <c r="D29" s="65"/>
      <c r="E29" s="52">
        <v>15</v>
      </c>
      <c r="F29" s="53" t="s">
        <v>35</v>
      </c>
      <c r="G29" s="54">
        <v>26</v>
      </c>
      <c r="H29" s="55">
        <f t="shared" si="2"/>
        <v>390</v>
      </c>
      <c r="J29" s="63"/>
      <c r="K29" s="63"/>
      <c r="L29" s="63"/>
      <c r="M29" s="63"/>
      <c r="N29" s="63"/>
      <c r="O29" s="63"/>
      <c r="P29" s="63"/>
    </row>
    <row r="30" customFormat="1" spans="2:16">
      <c r="B30" s="50" t="s">
        <v>36</v>
      </c>
      <c r="C30" s="50" t="s">
        <v>36</v>
      </c>
      <c r="D30" s="65"/>
      <c r="E30" s="52">
        <v>7</v>
      </c>
      <c r="F30" s="53" t="s">
        <v>35</v>
      </c>
      <c r="G30" s="54">
        <v>7</v>
      </c>
      <c r="H30" s="55">
        <f t="shared" si="2"/>
        <v>49</v>
      </c>
      <c r="J30" s="72"/>
      <c r="K30" s="72"/>
      <c r="L30" s="73"/>
      <c r="M30" s="74"/>
      <c r="N30" s="75"/>
      <c r="O30" s="76"/>
      <c r="P30" s="77"/>
    </row>
    <row r="31" customFormat="1" spans="2:16">
      <c r="B31" s="50" t="s">
        <v>37</v>
      </c>
      <c r="C31" s="50" t="s">
        <v>37</v>
      </c>
      <c r="D31" s="65"/>
      <c r="E31" s="52">
        <v>10</v>
      </c>
      <c r="F31" s="53" t="s">
        <v>35</v>
      </c>
      <c r="G31" s="54">
        <v>19</v>
      </c>
      <c r="H31" s="55">
        <f t="shared" si="2"/>
        <v>190</v>
      </c>
      <c r="J31" s="72"/>
      <c r="K31" s="72"/>
      <c r="L31" s="73"/>
      <c r="M31" s="74"/>
      <c r="N31" s="75"/>
      <c r="O31" s="76"/>
      <c r="P31" s="77"/>
    </row>
    <row r="32" customFormat="1" spans="2:16">
      <c r="B32" s="50" t="s">
        <v>42</v>
      </c>
      <c r="C32" s="50" t="s">
        <v>27</v>
      </c>
      <c r="D32" s="65"/>
      <c r="E32" s="52">
        <v>30</v>
      </c>
      <c r="F32" s="53" t="s">
        <v>28</v>
      </c>
      <c r="G32" s="54">
        <v>2</v>
      </c>
      <c r="H32" s="55">
        <f t="shared" si="2"/>
        <v>60</v>
      </c>
      <c r="J32" s="72"/>
      <c r="K32" s="72"/>
      <c r="L32" s="73"/>
      <c r="M32" s="74"/>
      <c r="N32" s="75"/>
      <c r="O32" s="76"/>
      <c r="P32" s="77"/>
    </row>
    <row r="33" customFormat="1" spans="2:16">
      <c r="B33" s="50" t="s">
        <v>38</v>
      </c>
      <c r="C33" s="50" t="s">
        <v>39</v>
      </c>
      <c r="D33" s="67"/>
      <c r="E33" s="52">
        <v>100</v>
      </c>
      <c r="F33" s="53" t="s">
        <v>28</v>
      </c>
      <c r="G33" s="54">
        <v>28</v>
      </c>
      <c r="H33" s="55">
        <f t="shared" si="2"/>
        <v>2800</v>
      </c>
      <c r="J33" s="72"/>
      <c r="K33" s="72"/>
      <c r="L33" s="73"/>
      <c r="M33" s="74"/>
      <c r="N33" s="75"/>
      <c r="O33" s="76"/>
      <c r="P33" s="77"/>
    </row>
    <row r="34" customFormat="1" spans="2:16">
      <c r="B34" s="57" t="s">
        <v>40</v>
      </c>
      <c r="C34" s="57"/>
      <c r="D34" s="57"/>
      <c r="E34" s="58"/>
      <c r="F34" s="57"/>
      <c r="G34" s="57"/>
      <c r="H34" s="59">
        <f>SUM(H27:H33)</f>
        <v>13889</v>
      </c>
      <c r="J34" s="78"/>
      <c r="K34" s="78"/>
      <c r="L34" s="78"/>
      <c r="M34" s="78"/>
      <c r="N34" s="78"/>
      <c r="O34" s="78"/>
      <c r="P34" s="79"/>
    </row>
    <row r="35" customFormat="1" ht="16.2" spans="2:16">
      <c r="B35" s="48" t="s">
        <v>44</v>
      </c>
      <c r="C35" s="48"/>
      <c r="D35" s="48"/>
      <c r="E35" s="49"/>
      <c r="F35" s="48"/>
      <c r="G35" s="48"/>
      <c r="H35" s="48"/>
      <c r="J35" s="63"/>
      <c r="K35" s="63"/>
      <c r="L35" s="63"/>
      <c r="M35" s="63"/>
      <c r="N35" s="63"/>
      <c r="O35" s="63"/>
      <c r="P35" s="63"/>
    </row>
    <row r="36" customFormat="1" spans="2:16">
      <c r="B36" s="50" t="s">
        <v>36</v>
      </c>
      <c r="C36" s="50" t="s">
        <v>36</v>
      </c>
      <c r="D36" s="65">
        <v>2021</v>
      </c>
      <c r="E36" s="52">
        <v>7</v>
      </c>
      <c r="F36" s="53" t="s">
        <v>35</v>
      </c>
      <c r="G36" s="54">
        <v>6</v>
      </c>
      <c r="H36" s="55">
        <f>E36*G36</f>
        <v>42</v>
      </c>
      <c r="J36" s="72"/>
      <c r="K36" s="80"/>
      <c r="L36" s="73"/>
      <c r="M36" s="74"/>
      <c r="N36" s="75"/>
      <c r="O36" s="76"/>
      <c r="P36" s="77"/>
    </row>
    <row r="37" customFormat="1" spans="2:16">
      <c r="B37" s="50" t="s">
        <v>37</v>
      </c>
      <c r="C37" s="50" t="s">
        <v>37</v>
      </c>
      <c r="D37" s="65"/>
      <c r="E37" s="52">
        <v>10</v>
      </c>
      <c r="F37" s="53" t="s">
        <v>35</v>
      </c>
      <c r="G37" s="54">
        <v>50</v>
      </c>
      <c r="H37" s="55">
        <f>E37*G37</f>
        <v>500</v>
      </c>
      <c r="J37" s="72"/>
      <c r="K37" s="72"/>
      <c r="L37" s="73"/>
      <c r="M37" s="74"/>
      <c r="N37" s="75"/>
      <c r="O37" s="76"/>
      <c r="P37" s="77"/>
    </row>
    <row r="38" customFormat="1" ht="16.2" spans="2:16">
      <c r="B38" s="57" t="s">
        <v>40</v>
      </c>
      <c r="C38" s="57"/>
      <c r="D38" s="57"/>
      <c r="E38" s="58"/>
      <c r="F38" s="57"/>
      <c r="G38" s="57"/>
      <c r="H38" s="59">
        <f>SUM(H36:H37)</f>
        <v>542</v>
      </c>
      <c r="J38" s="63"/>
      <c r="K38" s="63"/>
      <c r="L38" s="63"/>
      <c r="M38" s="63"/>
      <c r="N38" s="63"/>
      <c r="O38" s="63"/>
      <c r="P38" s="63"/>
    </row>
    <row r="39" customFormat="1" ht="16.2" spans="2:16">
      <c r="B39" s="48" t="s">
        <v>45</v>
      </c>
      <c r="C39" s="48"/>
      <c r="D39" s="48"/>
      <c r="E39" s="49"/>
      <c r="F39" s="48"/>
      <c r="G39" s="48"/>
      <c r="H39" s="48"/>
      <c r="J39" s="72"/>
      <c r="K39" s="72"/>
      <c r="L39" s="73"/>
      <c r="M39" s="74"/>
      <c r="N39" s="75"/>
      <c r="O39" s="76"/>
      <c r="P39" s="77"/>
    </row>
    <row r="40" customFormat="1" spans="2:16">
      <c r="B40" s="50" t="s">
        <v>29</v>
      </c>
      <c r="C40" s="50" t="s">
        <v>27</v>
      </c>
      <c r="D40" s="64">
        <v>2021</v>
      </c>
      <c r="E40" s="52">
        <v>300</v>
      </c>
      <c r="F40" s="53" t="s">
        <v>28</v>
      </c>
      <c r="G40" s="54">
        <v>38</v>
      </c>
      <c r="H40" s="55">
        <f t="shared" ref="H40:H45" si="3">E40*G40</f>
        <v>11400</v>
      </c>
      <c r="J40" s="72"/>
      <c r="K40" s="72"/>
      <c r="L40" s="73"/>
      <c r="M40" s="74"/>
      <c r="N40" s="75"/>
      <c r="O40" s="76"/>
      <c r="P40" s="77"/>
    </row>
    <row r="41" customFormat="1" spans="2:16">
      <c r="B41" s="50" t="s">
        <v>30</v>
      </c>
      <c r="C41" s="50" t="s">
        <v>31</v>
      </c>
      <c r="D41" s="65"/>
      <c r="E41" s="52">
        <v>2000</v>
      </c>
      <c r="F41" s="53" t="s">
        <v>32</v>
      </c>
      <c r="G41" s="54">
        <v>1</v>
      </c>
      <c r="H41" s="55">
        <f t="shared" si="3"/>
        <v>2000</v>
      </c>
      <c r="J41" s="72"/>
      <c r="K41" s="72"/>
      <c r="L41" s="73"/>
      <c r="M41" s="74"/>
      <c r="N41" s="75"/>
      <c r="O41" s="76"/>
      <c r="P41" s="77"/>
    </row>
    <row r="42" customFormat="1" spans="2:16">
      <c r="B42" s="50" t="s">
        <v>33</v>
      </c>
      <c r="C42" s="50" t="s">
        <v>34</v>
      </c>
      <c r="D42" s="65"/>
      <c r="E42" s="52">
        <v>15</v>
      </c>
      <c r="F42" s="53" t="s">
        <v>35</v>
      </c>
      <c r="G42" s="54">
        <v>40</v>
      </c>
      <c r="H42" s="55">
        <f t="shared" si="3"/>
        <v>600</v>
      </c>
      <c r="J42" s="78"/>
      <c r="K42" s="78"/>
      <c r="L42" s="78"/>
      <c r="M42" s="78"/>
      <c r="N42" s="78"/>
      <c r="O42" s="78"/>
      <c r="P42" s="79"/>
    </row>
    <row r="43" customFormat="1" ht="16.2" spans="2:16">
      <c r="B43" s="50" t="s">
        <v>36</v>
      </c>
      <c r="C43" s="50" t="s">
        <v>36</v>
      </c>
      <c r="D43" s="65"/>
      <c r="E43" s="52">
        <v>7</v>
      </c>
      <c r="F43" s="53" t="s">
        <v>35</v>
      </c>
      <c r="G43" s="54">
        <v>7</v>
      </c>
      <c r="H43" s="55">
        <f t="shared" si="3"/>
        <v>49</v>
      </c>
      <c r="J43" s="63"/>
      <c r="K43" s="63"/>
      <c r="L43" s="63"/>
      <c r="M43" s="63"/>
      <c r="N43" s="63"/>
      <c r="O43" s="63"/>
      <c r="P43" s="63"/>
    </row>
    <row r="44" customFormat="1" spans="2:16">
      <c r="B44" s="50" t="s">
        <v>37</v>
      </c>
      <c r="C44" s="50" t="s">
        <v>37</v>
      </c>
      <c r="D44" s="65"/>
      <c r="E44" s="52">
        <v>10</v>
      </c>
      <c r="F44" s="53" t="s">
        <v>35</v>
      </c>
      <c r="G44" s="54">
        <v>33</v>
      </c>
      <c r="H44" s="55">
        <f t="shared" si="3"/>
        <v>330</v>
      </c>
      <c r="J44" s="72"/>
      <c r="K44" s="72"/>
      <c r="L44" s="73"/>
      <c r="M44" s="74"/>
      <c r="N44" s="75"/>
      <c r="O44" s="76"/>
      <c r="P44" s="77"/>
    </row>
    <row r="45" customFormat="1" spans="2:16">
      <c r="B45" s="50" t="s">
        <v>38</v>
      </c>
      <c r="C45" s="50" t="s">
        <v>39</v>
      </c>
      <c r="D45" s="67"/>
      <c r="E45" s="52">
        <v>100</v>
      </c>
      <c r="F45" s="53" t="s">
        <v>28</v>
      </c>
      <c r="G45" s="54">
        <v>38</v>
      </c>
      <c r="H45" s="55">
        <f t="shared" si="3"/>
        <v>3800</v>
      </c>
      <c r="J45" s="72"/>
      <c r="K45" s="72"/>
      <c r="L45" s="73"/>
      <c r="M45" s="74"/>
      <c r="N45" s="75"/>
      <c r="O45" s="76"/>
      <c r="P45" s="77"/>
    </row>
    <row r="46" customFormat="1" spans="2:16">
      <c r="B46" s="57" t="s">
        <v>40</v>
      </c>
      <c r="C46" s="57"/>
      <c r="D46" s="57"/>
      <c r="E46" s="58"/>
      <c r="F46" s="57"/>
      <c r="G46" s="57"/>
      <c r="H46" s="59">
        <f>SUM(H40:H45)</f>
        <v>18179</v>
      </c>
      <c r="J46" s="78"/>
      <c r="K46" s="78"/>
      <c r="L46" s="78"/>
      <c r="M46" s="78"/>
      <c r="N46" s="78"/>
      <c r="O46" s="78"/>
      <c r="P46" s="79"/>
    </row>
    <row r="47" spans="2:8">
      <c r="B47" s="60" t="s">
        <v>11</v>
      </c>
      <c r="C47" s="60"/>
      <c r="D47" s="60"/>
      <c r="E47" s="61"/>
      <c r="F47" s="60"/>
      <c r="G47" s="60"/>
      <c r="H47" s="62">
        <f>+H46+H38+H34+H25+H16</f>
        <v>55058</v>
      </c>
    </row>
    <row r="51" spans="2:9">
      <c r="B51" s="38"/>
      <c r="C51" s="39"/>
      <c r="D51" s="39"/>
      <c r="E51" s="68"/>
      <c r="I51" t="s">
        <v>46</v>
      </c>
    </row>
    <row r="52" spans="2:5">
      <c r="B52" s="41"/>
      <c r="C52" s="42"/>
      <c r="D52" s="42"/>
      <c r="E52" s="69"/>
    </row>
    <row r="53" spans="2:5">
      <c r="B53" s="41"/>
      <c r="C53" s="42"/>
      <c r="D53" s="42"/>
      <c r="E53" s="69"/>
    </row>
    <row r="54" spans="2:5">
      <c r="B54" s="41"/>
      <c r="C54" s="42"/>
      <c r="D54" s="42"/>
      <c r="E54" s="69"/>
    </row>
    <row r="55" spans="2:5">
      <c r="B55" s="41"/>
      <c r="C55" s="42"/>
      <c r="D55" s="42"/>
      <c r="E55" s="69"/>
    </row>
    <row r="56" spans="2:5">
      <c r="B56" s="41"/>
      <c r="C56" s="44"/>
      <c r="D56" s="44"/>
      <c r="E56" s="69"/>
    </row>
  </sheetData>
  <mergeCells count="17">
    <mergeCell ref="B1:C1"/>
    <mergeCell ref="B8:H8"/>
    <mergeCell ref="B16:G16"/>
    <mergeCell ref="B17:H17"/>
    <mergeCell ref="B25:G25"/>
    <mergeCell ref="B26:H26"/>
    <mergeCell ref="B34:G34"/>
    <mergeCell ref="B35:H35"/>
    <mergeCell ref="B38:G38"/>
    <mergeCell ref="B39:H39"/>
    <mergeCell ref="B46:G46"/>
    <mergeCell ref="B47:G47"/>
    <mergeCell ref="D9:D15"/>
    <mergeCell ref="D18:D24"/>
    <mergeCell ref="D27:D33"/>
    <mergeCell ref="D36:D37"/>
    <mergeCell ref="D40:D45"/>
  </mergeCells>
  <hyperlinks>
    <hyperlink ref="C4" r:id="rId1" display="keira.liu@ubs-cn.com" tooltip="mailto:keira.liu@ubs-cn.com"/>
  </hyperlinks>
  <pageMargins left="0.75" right="0.75" top="1" bottom="1" header="0.3" footer="0.3"/>
  <pageSetup paperSize="9" scale="2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H12"/>
  <sheetViews>
    <sheetView zoomScale="80" zoomScaleNormal="80" workbookViewId="0">
      <selection activeCell="I18" sqref="I18"/>
    </sheetView>
  </sheetViews>
  <sheetFormatPr defaultColWidth="8.8" defaultRowHeight="15.6" outlineLevelCol="7"/>
  <cols>
    <col min="2" max="2" width="34.75" customWidth="1"/>
    <col min="3" max="3" width="45.1" customWidth="1"/>
    <col min="4" max="4" width="18.1" customWidth="1"/>
    <col min="6" max="6" width="10.3" customWidth="1"/>
    <col min="8" max="8" width="11.2" customWidth="1"/>
  </cols>
  <sheetData>
    <row r="1" ht="39.6" spans="2:8">
      <c r="B1" s="5" t="s">
        <v>0</v>
      </c>
      <c r="C1" s="5"/>
      <c r="D1" s="6"/>
      <c r="E1" s="5"/>
      <c r="F1" s="6"/>
      <c r="G1" s="6"/>
      <c r="H1" s="6"/>
    </row>
    <row r="2" spans="2:8">
      <c r="B2" s="7" t="s">
        <v>1</v>
      </c>
      <c r="C2" s="8" t="s">
        <v>2</v>
      </c>
      <c r="D2" s="9"/>
      <c r="E2" s="10"/>
      <c r="F2" s="10"/>
      <c r="G2" s="11"/>
      <c r="H2" s="11"/>
    </row>
    <row r="3" spans="2:8">
      <c r="B3" s="7" t="s">
        <v>3</v>
      </c>
      <c r="C3" s="8" t="s">
        <v>4</v>
      </c>
      <c r="D3" s="12"/>
      <c r="E3" s="10"/>
      <c r="F3" s="10"/>
      <c r="G3" s="11"/>
      <c r="H3" s="11"/>
    </row>
    <row r="4" spans="2:8">
      <c r="B4" s="13" t="s">
        <v>5</v>
      </c>
      <c r="C4" s="14" t="s">
        <v>6</v>
      </c>
      <c r="D4" s="13"/>
      <c r="E4" s="45"/>
      <c r="F4" s="13"/>
      <c r="G4" s="13"/>
      <c r="H4" s="13"/>
    </row>
    <row r="5" spans="2:8">
      <c r="B5" s="13" t="s">
        <v>7</v>
      </c>
      <c r="C5" s="15"/>
      <c r="D5" s="13"/>
      <c r="E5" s="45"/>
      <c r="F5" s="13"/>
      <c r="G5" s="13"/>
      <c r="H5" s="13"/>
    </row>
    <row r="6" spans="2:8">
      <c r="B6" s="16"/>
      <c r="C6" s="8"/>
      <c r="D6" s="16"/>
      <c r="E6" s="45"/>
      <c r="F6" s="16"/>
      <c r="G6" s="16"/>
      <c r="H6" s="16"/>
    </row>
    <row r="7" ht="32.4" spans="2:8">
      <c r="B7" s="46" t="s">
        <v>8</v>
      </c>
      <c r="C7" s="47" t="s">
        <v>19</v>
      </c>
      <c r="D7" s="47" t="s">
        <v>20</v>
      </c>
      <c r="E7" s="46" t="s">
        <v>21</v>
      </c>
      <c r="F7" s="46" t="s">
        <v>22</v>
      </c>
      <c r="G7" s="46" t="s">
        <v>23</v>
      </c>
      <c r="H7" s="46" t="s">
        <v>24</v>
      </c>
    </row>
    <row r="8" ht="16.2" spans="2:8">
      <c r="B8" s="48" t="s">
        <v>47</v>
      </c>
      <c r="C8" s="48"/>
      <c r="D8" s="48"/>
      <c r="E8" s="49"/>
      <c r="F8" s="48"/>
      <c r="G8" s="48"/>
      <c r="H8" s="48"/>
    </row>
    <row r="9" spans="2:8">
      <c r="B9" s="50" t="s">
        <v>48</v>
      </c>
      <c r="C9" s="50" t="s">
        <v>49</v>
      </c>
      <c r="D9" s="64">
        <v>2021</v>
      </c>
      <c r="E9" s="52">
        <v>750</v>
      </c>
      <c r="F9" s="53" t="s">
        <v>50</v>
      </c>
      <c r="G9" s="54">
        <v>10</v>
      </c>
      <c r="H9" s="55">
        <f>E9*G9</f>
        <v>7500</v>
      </c>
    </row>
    <row r="10" spans="2:8">
      <c r="B10" s="50" t="s">
        <v>51</v>
      </c>
      <c r="C10" s="57"/>
      <c r="D10" s="65"/>
      <c r="E10" s="52">
        <v>600</v>
      </c>
      <c r="F10" s="53" t="s">
        <v>52</v>
      </c>
      <c r="G10" s="54">
        <v>3</v>
      </c>
      <c r="H10" s="55">
        <f>E10*G10</f>
        <v>1800</v>
      </c>
    </row>
    <row r="11" spans="2:8">
      <c r="B11" s="57" t="s">
        <v>40</v>
      </c>
      <c r="C11" s="57"/>
      <c r="D11" s="57"/>
      <c r="E11" s="58"/>
      <c r="F11" s="57"/>
      <c r="G11" s="57"/>
      <c r="H11" s="59">
        <f>SUM(H9:H10)</f>
        <v>9300</v>
      </c>
    </row>
    <row r="12" spans="2:8">
      <c r="B12" s="60" t="s">
        <v>11</v>
      </c>
      <c r="C12" s="60"/>
      <c r="D12" s="60"/>
      <c r="E12" s="61"/>
      <c r="F12" s="60"/>
      <c r="G12" s="60"/>
      <c r="H12" s="62">
        <f>H11</f>
        <v>9300</v>
      </c>
    </row>
  </sheetData>
  <mergeCells count="5">
    <mergeCell ref="B1:C1"/>
    <mergeCell ref="B8:H8"/>
    <mergeCell ref="B11:G11"/>
    <mergeCell ref="B12:G12"/>
    <mergeCell ref="D9:D10"/>
  </mergeCells>
  <hyperlinks>
    <hyperlink ref="C4" r:id="rId1" display="keira.liu@ubs-cn.com" tooltip="mailto:keira.liu@ubs-cn.com"/>
  </hyperlink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P12"/>
  <sheetViews>
    <sheetView workbookViewId="0">
      <selection activeCell="H12" sqref="H12"/>
    </sheetView>
  </sheetViews>
  <sheetFormatPr defaultColWidth="8.8" defaultRowHeight="15.6"/>
  <cols>
    <col min="2" max="3" width="20.8" customWidth="1"/>
    <col min="4" max="8" width="10.9" customWidth="1"/>
  </cols>
  <sheetData>
    <row r="1" ht="39.6" spans="2:8">
      <c r="B1" s="5" t="s">
        <v>0</v>
      </c>
      <c r="C1" s="5"/>
      <c r="D1" s="6"/>
      <c r="E1" s="5"/>
      <c r="F1" s="6"/>
      <c r="G1" s="6"/>
      <c r="H1" s="6"/>
    </row>
    <row r="2" spans="2:8">
      <c r="B2" s="7" t="s">
        <v>1</v>
      </c>
      <c r="C2" s="8" t="s">
        <v>2</v>
      </c>
      <c r="D2" s="9"/>
      <c r="E2" s="10"/>
      <c r="F2" s="10"/>
      <c r="G2" s="11"/>
      <c r="H2" s="11"/>
    </row>
    <row r="3" spans="2:8">
      <c r="B3" s="7" t="s">
        <v>3</v>
      </c>
      <c r="C3" s="8" t="s">
        <v>4</v>
      </c>
      <c r="D3" s="12"/>
      <c r="E3" s="10"/>
      <c r="F3" s="10"/>
      <c r="G3" s="11"/>
      <c r="H3" s="11"/>
    </row>
    <row r="4" spans="2:8">
      <c r="B4" s="13" t="s">
        <v>5</v>
      </c>
      <c r="C4" s="14" t="s">
        <v>6</v>
      </c>
      <c r="D4" s="13"/>
      <c r="E4" s="45"/>
      <c r="F4" s="13"/>
      <c r="G4" s="13"/>
      <c r="H4" s="13"/>
    </row>
    <row r="5" spans="2:8">
      <c r="B5" s="13" t="s">
        <v>7</v>
      </c>
      <c r="C5" s="15"/>
      <c r="D5" s="13"/>
      <c r="E5" s="45"/>
      <c r="F5" s="13"/>
      <c r="G5" s="13"/>
      <c r="H5" s="13"/>
    </row>
    <row r="6" spans="2:8">
      <c r="B6" s="16"/>
      <c r="C6" s="8"/>
      <c r="D6" s="16"/>
      <c r="E6" s="45"/>
      <c r="F6" s="16"/>
      <c r="G6" s="16"/>
      <c r="H6" s="16"/>
    </row>
    <row r="7" ht="64.8" spans="2:8">
      <c r="B7" s="46" t="s">
        <v>8</v>
      </c>
      <c r="C7" s="47" t="s">
        <v>19</v>
      </c>
      <c r="D7" s="47" t="s">
        <v>20</v>
      </c>
      <c r="E7" s="46" t="s">
        <v>21</v>
      </c>
      <c r="F7" s="46" t="s">
        <v>22</v>
      </c>
      <c r="G7" s="46" t="s">
        <v>23</v>
      </c>
      <c r="H7" s="46" t="s">
        <v>24</v>
      </c>
    </row>
    <row r="8" ht="16.2" spans="2:8">
      <c r="B8" s="48" t="s">
        <v>53</v>
      </c>
      <c r="C8" s="48"/>
      <c r="D8" s="48"/>
      <c r="E8" s="49"/>
      <c r="F8" s="48"/>
      <c r="G8" s="48"/>
      <c r="H8" s="48"/>
    </row>
    <row r="9" ht="30" spans="2:8">
      <c r="B9" s="50" t="s">
        <v>54</v>
      </c>
      <c r="C9" s="50" t="s">
        <v>55</v>
      </c>
      <c r="D9" s="51">
        <v>2021</v>
      </c>
      <c r="E9" s="52">
        <v>300</v>
      </c>
      <c r="F9" s="53" t="s">
        <v>56</v>
      </c>
      <c r="G9" s="54">
        <v>2</v>
      </c>
      <c r="H9" s="55">
        <f>E9*G9</f>
        <v>600</v>
      </c>
    </row>
    <row r="10" customFormat="1" ht="30" spans="2:16">
      <c r="B10" s="50" t="s">
        <v>57</v>
      </c>
      <c r="C10" s="50" t="s">
        <v>58</v>
      </c>
      <c r="D10" s="56"/>
      <c r="E10" s="52">
        <v>500</v>
      </c>
      <c r="F10" s="53" t="s">
        <v>32</v>
      </c>
      <c r="G10" s="54">
        <v>1</v>
      </c>
      <c r="H10" s="55">
        <f>E10*G10</f>
        <v>500</v>
      </c>
      <c r="J10" s="63"/>
      <c r="K10" s="63"/>
      <c r="L10" s="63"/>
      <c r="M10" s="63"/>
      <c r="N10" s="63"/>
      <c r="O10" s="63"/>
      <c r="P10" s="63"/>
    </row>
    <row r="11" spans="2:8">
      <c r="B11" s="57" t="s">
        <v>40</v>
      </c>
      <c r="C11" s="57"/>
      <c r="D11" s="57"/>
      <c r="E11" s="58"/>
      <c r="F11" s="57"/>
      <c r="G11" s="57"/>
      <c r="H11" s="59">
        <f>SUM(H9:H10)</f>
        <v>1100</v>
      </c>
    </row>
    <row r="12" spans="2:8">
      <c r="B12" s="60" t="s">
        <v>11</v>
      </c>
      <c r="C12" s="60"/>
      <c r="D12" s="60"/>
      <c r="E12" s="61"/>
      <c r="F12" s="60"/>
      <c r="G12" s="60"/>
      <c r="H12" s="62">
        <f>H11</f>
        <v>1100</v>
      </c>
    </row>
  </sheetData>
  <mergeCells count="5">
    <mergeCell ref="B1:C1"/>
    <mergeCell ref="B8:H8"/>
    <mergeCell ref="B11:G11"/>
    <mergeCell ref="B12:G12"/>
    <mergeCell ref="D9:D10"/>
  </mergeCells>
  <hyperlinks>
    <hyperlink ref="C4" r:id="rId1" display="keira.liu@ubs-cn.com" tooltip="mailto:keira.liu@ubs-cn.com"/>
  </hyperlink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1"/>
  <sheetViews>
    <sheetView zoomScale="85" zoomScaleNormal="85" workbookViewId="0">
      <selection activeCell="F14" sqref="F14"/>
    </sheetView>
  </sheetViews>
  <sheetFormatPr defaultColWidth="8.91666666666667" defaultRowHeight="15.6" outlineLevelCol="7"/>
  <cols>
    <col min="1" max="1" width="5.08333333333333" style="3" customWidth="1"/>
    <col min="2" max="2" width="26.0833333333333" customWidth="1"/>
    <col min="3" max="3" width="38.1666666666667" style="4" customWidth="1"/>
    <col min="4" max="4" width="19.0583333333333" style="4" customWidth="1"/>
    <col min="5" max="5" width="11" customWidth="1"/>
    <col min="6" max="6" width="8.41666666666667" customWidth="1"/>
    <col min="7" max="7" width="10.0833333333333" style="3" customWidth="1"/>
    <col min="8" max="8" width="14.9166666666667" style="3" customWidth="1"/>
  </cols>
  <sheetData>
    <row r="1" ht="37.5" customHeight="1" spans="2:8">
      <c r="B1" s="5" t="s">
        <v>0</v>
      </c>
      <c r="C1" s="5"/>
      <c r="D1" s="6"/>
      <c r="E1" s="6"/>
      <c r="F1" s="6"/>
      <c r="G1" s="6"/>
      <c r="H1" s="6"/>
    </row>
    <row r="2" spans="2:8">
      <c r="B2" s="7" t="s">
        <v>1</v>
      </c>
      <c r="C2" s="8" t="s">
        <v>2</v>
      </c>
      <c r="D2" s="9"/>
      <c r="E2" s="10"/>
      <c r="F2" s="10"/>
      <c r="G2" s="11"/>
      <c r="H2" s="11"/>
    </row>
    <row r="3" spans="2:8">
      <c r="B3" s="7" t="s">
        <v>3</v>
      </c>
      <c r="C3" s="8" t="s">
        <v>4</v>
      </c>
      <c r="D3" s="12"/>
      <c r="E3" s="10"/>
      <c r="F3" s="10"/>
      <c r="G3" s="11"/>
      <c r="H3" s="11"/>
    </row>
    <row r="4" s="1" customFormat="1" ht="16.5" customHeight="1" spans="2:8">
      <c r="B4" s="13" t="s">
        <v>5</v>
      </c>
      <c r="C4" s="14" t="s">
        <v>6</v>
      </c>
      <c r="D4" s="13"/>
      <c r="E4" s="13"/>
      <c r="F4" s="13"/>
      <c r="G4" s="13"/>
      <c r="H4" s="13"/>
    </row>
    <row r="5" s="1" customFormat="1" ht="16.5" customHeight="1" spans="2:8">
      <c r="B5" s="13" t="s">
        <v>7</v>
      </c>
      <c r="C5" s="15"/>
      <c r="D5" s="13"/>
      <c r="E5" s="13"/>
      <c r="F5" s="13"/>
      <c r="G5" s="13"/>
      <c r="H5" s="13"/>
    </row>
    <row r="6" s="1" customFormat="1" ht="16.5" customHeight="1" spans="2:8">
      <c r="B6" s="16"/>
      <c r="C6" s="8"/>
      <c r="D6" s="16"/>
      <c r="E6" s="16"/>
      <c r="F6" s="16"/>
      <c r="G6" s="16"/>
      <c r="H6" s="16"/>
    </row>
    <row r="7" s="1" customFormat="1" ht="39" customHeight="1" spans="2:8">
      <c r="B7" s="17" t="s">
        <v>8</v>
      </c>
      <c r="C7" s="18" t="s">
        <v>19</v>
      </c>
      <c r="D7" s="18" t="s">
        <v>20</v>
      </c>
      <c r="E7" s="19" t="s">
        <v>21</v>
      </c>
      <c r="F7" s="19" t="s">
        <v>22</v>
      </c>
      <c r="G7" s="19" t="s">
        <v>23</v>
      </c>
      <c r="H7" s="20" t="s">
        <v>24</v>
      </c>
    </row>
    <row r="8" ht="33.75" customHeight="1" spans="2:8">
      <c r="B8" s="21" t="s">
        <v>59</v>
      </c>
      <c r="C8" s="22"/>
      <c r="D8" s="22"/>
      <c r="E8" s="22"/>
      <c r="F8" s="22"/>
      <c r="G8" s="22"/>
      <c r="H8" s="23"/>
    </row>
    <row r="9" s="2" customFormat="1" spans="1:8">
      <c r="A9" s="24"/>
      <c r="B9" s="25" t="s">
        <v>60</v>
      </c>
      <c r="C9" s="26" t="s">
        <v>61</v>
      </c>
      <c r="D9" s="27">
        <v>2021</v>
      </c>
      <c r="E9" s="28">
        <v>550</v>
      </c>
      <c r="F9" s="29" t="s">
        <v>62</v>
      </c>
      <c r="G9" s="30">
        <v>10</v>
      </c>
      <c r="H9" s="31">
        <f>E9*G9</f>
        <v>5500</v>
      </c>
    </row>
    <row r="10" customFormat="1" spans="1:8">
      <c r="A10" s="3"/>
      <c r="B10" s="25" t="s">
        <v>63</v>
      </c>
      <c r="C10" s="32"/>
      <c r="D10" s="33"/>
      <c r="E10" s="28">
        <v>400</v>
      </c>
      <c r="F10" s="29" t="s">
        <v>62</v>
      </c>
      <c r="G10" s="30">
        <v>10</v>
      </c>
      <c r="H10" s="31">
        <f>E10*G10</f>
        <v>4000</v>
      </c>
    </row>
    <row r="11" customFormat="1" spans="1:8">
      <c r="A11" s="3"/>
      <c r="B11" s="25" t="s">
        <v>64</v>
      </c>
      <c r="C11" s="34"/>
      <c r="D11" s="33"/>
      <c r="E11" s="28">
        <v>400</v>
      </c>
      <c r="F11" s="29" t="s">
        <v>62</v>
      </c>
      <c r="G11" s="30">
        <v>5</v>
      </c>
      <c r="H11" s="31">
        <f>E11*G11</f>
        <v>2000</v>
      </c>
    </row>
    <row r="12" ht="16.35" spans="2:8">
      <c r="B12" s="35" t="s">
        <v>11</v>
      </c>
      <c r="C12" s="36"/>
      <c r="D12" s="36"/>
      <c r="E12" s="36"/>
      <c r="F12" s="36"/>
      <c r="G12" s="36"/>
      <c r="H12" s="37">
        <f>SUM(H9:H11)</f>
        <v>11500</v>
      </c>
    </row>
    <row r="16" spans="2:5">
      <c r="B16" s="38"/>
      <c r="C16" s="39"/>
      <c r="D16" s="39"/>
      <c r="E16" s="40"/>
    </row>
    <row r="17" spans="2:5">
      <c r="B17" s="41"/>
      <c r="C17" s="42"/>
      <c r="D17" s="42"/>
      <c r="E17" s="43"/>
    </row>
    <row r="18" spans="2:5">
      <c r="B18" s="41"/>
      <c r="C18" s="42"/>
      <c r="D18" s="42"/>
      <c r="E18" s="43"/>
    </row>
    <row r="19" spans="2:5">
      <c r="B19" s="41"/>
      <c r="C19" s="42"/>
      <c r="D19" s="42"/>
      <c r="E19" s="43"/>
    </row>
    <row r="20" spans="2:5">
      <c r="B20" s="41"/>
      <c r="C20" s="42"/>
      <c r="D20" s="42"/>
      <c r="E20" s="43"/>
    </row>
    <row r="21" spans="2:5">
      <c r="B21" s="41"/>
      <c r="C21" s="44"/>
      <c r="D21" s="44"/>
      <c r="E21" s="43"/>
    </row>
  </sheetData>
  <mergeCells count="5">
    <mergeCell ref="B1:C1"/>
    <mergeCell ref="B8:H8"/>
    <mergeCell ref="B12:G12"/>
    <mergeCell ref="C9:C11"/>
    <mergeCell ref="D9:D11"/>
  </mergeCells>
  <hyperlinks>
    <hyperlink ref="C4" r:id="rId1" display="keira.liu@ubs-cn.com" tooltip="mailto:keira.liu@ubs-cn.com"/>
  </hyperlinks>
  <pageMargins left="0.75" right="0.75" top="1" bottom="1" header="0.3" footer="0.3"/>
  <pageSetup paperSize="9" scale="6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Summary</vt:lpstr>
      <vt:lpstr>Medical</vt:lpstr>
      <vt:lpstr>Video</vt:lpstr>
      <vt:lpstr>Creative Development</vt:lpstr>
      <vt:lpstr>Staffing Fee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Wang, Belle</dc:creator>
  <cp:lastModifiedBy>Meissen</cp:lastModifiedBy>
  <dcterms:created xsi:type="dcterms:W3CDTF">2016-06-29T09:42:00Z</dcterms:created>
  <cp:lastPrinted>2021-01-08T06:16:00Z</cp:lastPrinted>
  <dcterms:modified xsi:type="dcterms:W3CDTF">2023-12-26T06:16:53Z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2052-12.1.0.15990</vt:lpwstr>
  </property>
  <property fmtid="{D5CDD505-2E9C-101B-9397-08002B2CF9AE}" pid="3" name="ICV">
    <vt:lpwstr>973EAEAE0E53472881F3BBEE778D3426_13</vt:lpwstr>
  </property>
</Properties>
</file>