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Summary" sheetId="9" r:id="rId1"/>
    <sheet name="Medical" sheetId="12" r:id="rId2"/>
    <sheet name="Video" sheetId="13" r:id="rId3"/>
    <sheet name="Staffing Fee" sheetId="7" r:id="rId4"/>
  </sheets>
  <definedNames>
    <definedName name="_xlnm.Print_Area" localSheetId="1">Medical!$A$1:$H$158</definedName>
  </definedNames>
  <calcPr calcId="144525"/>
</workbook>
</file>

<file path=xl/sharedStrings.xml><?xml version="1.0" encoding="utf-8"?>
<sst xmlns="http://schemas.openxmlformats.org/spreadsheetml/2006/main" count="736" uniqueCount="117">
  <si>
    <t>Quotation</t>
  </si>
  <si>
    <t>Client:</t>
  </si>
  <si>
    <t>AstraZeneca</t>
  </si>
  <si>
    <t xml:space="preserve">Project Name: </t>
  </si>
  <si>
    <t>安达唐学术材料制作项目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</si>
  <si>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</si>
  <si>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</si>
  <si>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</si>
  <si>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</si>
  <si>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</si>
  <si>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</si>
  <si>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</si>
  <si>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Video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</si>
  <si>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</si>
  <si>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</si>
  <si>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</si>
  <si>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</si>
  <si>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</si>
  <si>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</si>
  <si>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</si>
  <si>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</si>
  <si>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</si>
  <si>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</si>
  <si>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内分泌科幻灯1《糖心肾事件链》</t>
  </si>
  <si>
    <t>【幻灯撰写】向心而行，重磅出击-重视心力衰竭管理   *39p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</si>
  <si>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</si>
  <si>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</si>
  <si>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</si>
  <si>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</si>
  <si>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</si>
  <si>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</si>
  <si>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</si>
  <si>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</si>
  <si>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</si>
  <si>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</si>
  <si>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</si>
  <si>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</si>
  <si>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</si>
  <si>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</si>
  <si>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</si>
  <si>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</si>
  <si>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</si>
  <si>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内分泌科幻灯2《糖尿病合并蛋白尿患者的降糖选择》</t>
  </si>
  <si>
    <t>【幻灯撰写】心衰三联用药 *1p</t>
  </si>
  <si>
    <t>【幻灯撰写】三重守护+心久不衰——心衰GDMT治疗新策略 *30p</t>
  </si>
  <si>
    <t>内分泌科幻灯3《糖尿病合并高血压患者的降糖选择》</t>
  </si>
  <si>
    <t>PPT模板(new work)</t>
  </si>
  <si>
    <t>根据已有KV进行排版及PPT母版格式设定</t>
  </si>
  <si>
    <t>PPT模板(Adjustment work)</t>
  </si>
  <si>
    <t>【幻灯撰写】肾科CKD+糖尿病管理临床实践指南+(2022版)解读 *36p</t>
  </si>
  <si>
    <t>内分泌科幻灯4《降糖策略新宣言 早排早护》</t>
  </si>
  <si>
    <t>【幻灯撰写】BB+DAPA 高血压 0226 幻灯片 *1p</t>
  </si>
  <si>
    <t>全国会幻灯(Adjustment work)</t>
  </si>
  <si>
    <t>心内科幻灯1《PCI手术期间的血糖优化管理》</t>
  </si>
  <si>
    <t>【幻灯修改】XZK+DAPA 高血脂 *1p</t>
  </si>
  <si>
    <t>【幻灯修改】安达唐减重 *1p</t>
  </si>
  <si>
    <t>心内科幻灯2《冠心病合并T2DM患者的综合管理》</t>
  </si>
  <si>
    <t>【幻灯修改】医学内容修改 *2p</t>
  </si>
  <si>
    <t>心内科幻灯3《高血压合并T2DM患者的综合管理》</t>
  </si>
  <si>
    <t>【幻灯修改+美化】CVRM内分泌联合推广 幻灯修改*5p+美化73p</t>
  </si>
  <si>
    <t>【幻灯修改+美化】标本兼顾，心肾双护 幻灯美化* 6p+38p</t>
  </si>
  <si>
    <t>心内科幻灯4《心衰全阶段管理新策略》</t>
  </si>
  <si>
    <t>【幻灯汉化翻译】From doubt to Hope DAPA  *33p</t>
  </si>
  <si>
    <t>医学Slides英译中(new work)</t>
  </si>
  <si>
    <t>包括翻译、校对、润色，按页计算</t>
  </si>
  <si>
    <t>心内科幻灯5《HFpEF心衰治疗新方向》</t>
  </si>
  <si>
    <t>【幻灯美化】聚焦心肾，延缓事件 *36p</t>
  </si>
  <si>
    <t>【幻灯美化】全面获益，肾利在望 幻灯美化*33p</t>
  </si>
  <si>
    <t>【幻灯美化】中国糖尿病肾脏病防治指南解读 *40p</t>
  </si>
  <si>
    <t>心内科幻灯6《从心衰治疗到心衰早期管理》</t>
  </si>
  <si>
    <t>【DA设计】1片即达，心久不衰*12页</t>
  </si>
  <si>
    <t>DA内页、手册内页或单页排版 (new work)</t>
  </si>
  <si>
    <t>包括设计、排版、完稿，单页尺寸A4</t>
  </si>
  <si>
    <t>DA类文案撰写(new work)</t>
  </si>
  <si>
    <t>CKD文献查找*4篇+结论总结</t>
  </si>
  <si>
    <t>非DA类文案撰写(new work)</t>
  </si>
  <si>
    <t>如海报、展架、邀请函等</t>
  </si>
  <si>
    <t>肾科幻灯1《IgAN治疗新进展——SGLT2i带来IgAN治疗新方案》</t>
  </si>
  <si>
    <t>HF文献查找*1篇</t>
  </si>
  <si>
    <t>【文献查找】安达唐剂量切换幻灯*2篇</t>
  </si>
  <si>
    <t>视频脚本</t>
  </si>
  <si>
    <t>活动Video脚本(new work)</t>
  </si>
  <si>
    <t>包括视频创意、分镜头脚本、视频文案</t>
  </si>
  <si>
    <t>肾科幻灯2《2022 KDIGO CKD指南解读》</t>
  </si>
  <si>
    <t>【幻灯修改+美化】安达唐区隔幻灯* 2p</t>
  </si>
  <si>
    <t>肾科幻灯3《SGLT2i临床应用专家共识解读》</t>
  </si>
  <si>
    <t>肾科幻灯4《从机制到获益——安达唐开启慢性肾病治疗新时代》</t>
  </si>
  <si>
    <t>内分泌科DA1《强效排糖 心肾双护》6页</t>
  </si>
  <si>
    <t>心内科DA2《1片即达，心久不衰》6页</t>
  </si>
  <si>
    <t>心内科DA3《安心降糖》6页</t>
  </si>
  <si>
    <t>产品Video脚本(new work)</t>
  </si>
  <si>
    <t>包括视频创意、医学相关内容撰写、分镜头脚本、视频文案</t>
  </si>
  <si>
    <t xml:space="preserve"> </t>
  </si>
  <si>
    <t>后期制作*2分钟三维</t>
  </si>
  <si>
    <t>后期剪辑</t>
  </si>
  <si>
    <t>后期剪辑精剪</t>
  </si>
  <si>
    <t>小时/hour(s)</t>
  </si>
  <si>
    <t>动画特效</t>
  </si>
  <si>
    <t>三维动画</t>
  </si>
  <si>
    <t>秒</t>
  </si>
  <si>
    <t>音效</t>
  </si>
  <si>
    <t>片中特效音乐</t>
  </si>
  <si>
    <t>段</t>
  </si>
  <si>
    <t>音乐</t>
  </si>
  <si>
    <t>片中配乐</t>
  </si>
  <si>
    <t>中英文字幕</t>
  </si>
  <si>
    <t>分钟</t>
  </si>
  <si>
    <t>配音</t>
  </si>
  <si>
    <t>中英文专业配音</t>
  </si>
  <si>
    <t>后期制作*1分钟二维</t>
  </si>
  <si>
    <t>二维动画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</si>
  <si>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</si>
  <si>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</si>
  <si>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</si>
  <si>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</si>
  <si>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</si>
  <si>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Art Director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</si>
</sst>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Fill="1" applyBorder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right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7" fillId="3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0" fontId="7" fillId="0" borderId="5" xfId="51" applyNumberFormat="1" applyFont="1" applyFill="1" applyBorder="1" applyAlignment="1">
      <alignment horizontal="center" vertical="center"/>
    </xf>
    <xf numFmtId="9" fontId="1" fillId="0" borderId="5" xfId="51" applyNumberFormat="1" applyFont="1" applyFill="1" applyBorder="1" applyAlignment="1">
      <alignment horizontal="center" vertical="center"/>
    </xf>
    <xf numFmtId="177" fontId="1" fillId="0" borderId="5" xfId="51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6" fontId="3" fillId="4" borderId="9" xfId="52" applyNumberFormat="1" applyFont="1" applyFill="1" applyBorder="1" applyAlignment="1">
      <alignment horizontal="right" vertical="center"/>
    </xf>
    <xf numFmtId="176" fontId="3" fillId="4" borderId="10" xfId="52" applyNumberFormat="1" applyFont="1" applyFill="1" applyBorder="1" applyAlignment="1">
      <alignment horizontal="right" vertical="center"/>
    </xf>
    <xf numFmtId="178" fontId="3" fillId="4" borderId="11" xfId="52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 wrapText="1"/>
    </xf>
    <xf numFmtId="0" fontId="3" fillId="0" borderId="0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 wrapText="1"/>
    </xf>
    <xf numFmtId="0" fontId="6" fillId="2" borderId="5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0" fontId="10" fillId="0" borderId="5" xfId="51" applyNumberFormat="1" applyFont="1" applyFill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/>
    </xf>
    <xf numFmtId="0" fontId="11" fillId="0" borderId="5" xfId="51" applyFont="1" applyFill="1" applyBorder="1" applyAlignment="1">
      <alignment horizontal="center" vertical="center"/>
    </xf>
    <xf numFmtId="37" fontId="10" fillId="0" borderId="5" xfId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right" vertical="center" wrapText="1"/>
    </xf>
    <xf numFmtId="0" fontId="3" fillId="0" borderId="5" xfId="49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center" vertical="center"/>
    </xf>
    <xf numFmtId="178" fontId="3" fillId="4" borderId="5" xfId="52" applyNumberFormat="1" applyFont="1" applyFill="1" applyBorder="1" applyAlignment="1">
      <alignment horizontal="right" vertical="center"/>
    </xf>
    <xf numFmtId="0" fontId="0" fillId="0" borderId="0" xfId="50" applyFont="1" applyFill="1" applyAlignment="1"/>
    <xf numFmtId="0" fontId="0" fillId="0" borderId="0" xfId="0" applyAlignment="1">
      <alignment horizontal="center" vertical="center"/>
    </xf>
    <xf numFmtId="0" fontId="6" fillId="5" borderId="5" xfId="52" applyFont="1" applyFill="1" applyBorder="1" applyAlignment="1">
      <alignment horizontal="left" vertical="center"/>
    </xf>
    <xf numFmtId="0" fontId="6" fillId="5" borderId="5" xfId="52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0" fillId="0" borderId="0" xfId="0" applyFont="1">
      <alignment vertical="center"/>
    </xf>
    <xf numFmtId="0" fontId="6" fillId="2" borderId="13" xfId="52" applyFont="1" applyFill="1" applyBorder="1" applyAlignment="1">
      <alignment horizontal="left" vertical="center"/>
    </xf>
    <xf numFmtId="0" fontId="6" fillId="2" borderId="14" xfId="52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3" fillId="2" borderId="13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right" vertical="center" wrapText="1"/>
    </xf>
    <xf numFmtId="178" fontId="3" fillId="7" borderId="16" xfId="1" applyNumberFormat="1" applyFont="1" applyFill="1" applyBorder="1" applyAlignment="1">
      <alignment horizontal="right" vertical="center"/>
    </xf>
    <xf numFmtId="178" fontId="3" fillId="4" borderId="11" xfId="52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8" borderId="0" xfId="0" applyFont="1" applyFill="1" applyAlignment="1">
      <alignment horizontal="right" vertical="center"/>
    </xf>
    <xf numFmtId="10" fontId="12" fillId="8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  <cellStyle name="常规 2 2 2 2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26"/>
  <sheetViews>
    <sheetView workbookViewId="0">
      <selection activeCell="L7" sqref="L7"/>
    </sheetView>
  </sheetViews>
  <sheetFormatPr defaultColWidth="8.91666666666667" defaultRowHeight="15.6" outlineLevelCol="4"/>
  <cols>
    <col min="1" max="1" width="5.08333333333333" style="3" customWidth="1"/>
    <col min="2" max="2" width="39.5833333333333" customWidth="1"/>
    <col min="3" max="3" width="37.6666666666667" style="3" customWidth="1"/>
    <col min="4" max="4" width="19.4166666666667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72"/>
    </row>
    <row r="4" s="1" customFormat="1" ht="16.5" customHeight="1" spans="2:5">
      <c r="B4" s="13" t="s">
        <v>5</v>
      </c>
      <c r="C4" s="14" t="s">
        <v>6</v>
      </c>
      <c r="D4" s="72"/>
      <c r="E4"/>
    </row>
    <row r="5" s="1" customFormat="1" ht="16.5" customHeight="1" spans="2:5">
      <c r="B5" s="13" t="s">
        <v>7</v>
      </c>
      <c r="C5" s="15"/>
      <c r="D5" s="72"/>
      <c r="E5"/>
    </row>
    <row r="6" s="1" customFormat="1" ht="16.5" customHeight="1" spans="2:5">
      <c r="B6" s="16"/>
      <c r="C6" s="8"/>
      <c r="D6" s="72"/>
      <c r="E6"/>
    </row>
    <row r="7" s="1" customFormat="1" ht="30.75" customHeight="1" spans="2:5">
      <c r="B7" s="17" t="s">
        <v>8</v>
      </c>
      <c r="C7" s="20" t="s">
        <v>9</v>
      </c>
      <c r="D7" s="72"/>
      <c r="E7"/>
    </row>
    <row r="8" s="1" customFormat="1" ht="16.2" spans="2:5">
      <c r="B8" s="73" t="s">
        <v>10</v>
      </c>
      <c r="C8" s="74"/>
      <c r="D8" s="72"/>
      <c r="E8"/>
    </row>
    <row r="9" s="1" customFormat="1" spans="2:5">
      <c r="B9" s="75" t="s">
        <v>11</v>
      </c>
      <c r="C9" s="76">
        <f>Medical!H158</f>
        <v>261320</v>
      </c>
      <c r="D9" s="72"/>
      <c r="E9"/>
    </row>
    <row r="10" s="1" customFormat="1" ht="16.2" spans="2:4">
      <c r="B10" s="73" t="s">
        <v>12</v>
      </c>
      <c r="C10" s="74"/>
      <c r="D10" s="72"/>
    </row>
    <row r="11" s="1" customFormat="1" spans="2:4">
      <c r="B11" s="75" t="s">
        <v>11</v>
      </c>
      <c r="C11" s="76">
        <f>Video!H24</f>
        <v>123650</v>
      </c>
      <c r="D11" s="72"/>
    </row>
    <row r="12" s="1" customFormat="1" spans="2:4">
      <c r="B12" s="77" t="s">
        <v>13</v>
      </c>
      <c r="C12" s="78"/>
      <c r="D12" s="72"/>
    </row>
    <row r="13" spans="2:4">
      <c r="B13" s="75" t="s">
        <v>11</v>
      </c>
      <c r="C13" s="79">
        <f>'Staffing Fee'!H12</f>
        <v>40500</v>
      </c>
      <c r="D13" s="72"/>
    </row>
    <row r="14" ht="8" customHeight="1" spans="2:4">
      <c r="B14" s="80"/>
      <c r="C14" s="81"/>
      <c r="D14" s="72"/>
    </row>
    <row r="15" spans="2:4">
      <c r="B15" s="82" t="s">
        <v>11</v>
      </c>
      <c r="C15" s="83">
        <f>C9+C11+C13</f>
        <v>425470</v>
      </c>
      <c r="D15" s="72"/>
    </row>
    <row r="16" spans="2:4">
      <c r="B16" s="82" t="s">
        <v>14</v>
      </c>
      <c r="C16" s="83">
        <f>C15*0.06</f>
        <v>25528.2</v>
      </c>
      <c r="D16" s="72"/>
    </row>
    <row r="17" ht="16.35" spans="2:3">
      <c r="B17" s="35" t="s">
        <v>15</v>
      </c>
      <c r="C17" s="84">
        <f>C15+C16</f>
        <v>450998.2</v>
      </c>
    </row>
    <row r="18" ht="17.4" spans="2:3">
      <c r="B18" s="85"/>
      <c r="C18" s="86"/>
    </row>
    <row r="19" ht="17.4" spans="2:3">
      <c r="B19" s="87" t="s">
        <v>16</v>
      </c>
      <c r="C19" s="88">
        <f>C13/C15</f>
        <v>0.0951888499776718</v>
      </c>
    </row>
    <row r="21" spans="2:2">
      <c r="B21" s="38"/>
    </row>
    <row r="22" spans="2:2">
      <c r="B22" s="41"/>
    </row>
    <row r="23" spans="2:2">
      <c r="B23" s="41"/>
    </row>
    <row r="24" spans="2:2">
      <c r="B24" s="41"/>
    </row>
    <row r="25" spans="2:2">
      <c r="B25" s="41"/>
    </row>
    <row r="26" spans="2:2">
      <c r="B26" s="41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eira.liu@ubs-cn.com" tooltip="mailto:keira.liu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167"/>
  <sheetViews>
    <sheetView tabSelected="1" zoomScale="80" zoomScaleNormal="80" zoomScaleSheetLayoutView="90" topLeftCell="A67" workbookViewId="0">
      <selection activeCell="B26" sqref="B26:H26"/>
    </sheetView>
  </sheetViews>
  <sheetFormatPr defaultColWidth="8.91666666666667" defaultRowHeight="15.6"/>
  <cols>
    <col min="1" max="1" width="5.08333333333333" style="3" customWidth="1"/>
    <col min="2" max="2" width="34.4166666666667" customWidth="1"/>
    <col min="3" max="3" width="31.75" style="4" customWidth="1"/>
    <col min="4" max="4" width="7.125" style="4" customWidth="1"/>
    <col min="5" max="5" width="7.875" style="65" customWidth="1"/>
    <col min="6" max="6" width="7.875" customWidth="1"/>
    <col min="7" max="8" width="7.875" style="3" customWidth="1"/>
    <col min="9" max="9" width="4.875" customWidth="1"/>
    <col min="10" max="11" width="16.625" customWidth="1"/>
    <col min="12" max="12" width="6.75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45"/>
      <c r="F5" s="13"/>
      <c r="G5" s="13"/>
      <c r="H5" s="13"/>
    </row>
    <row r="6" s="1" customFormat="1" ht="16.5" customHeight="1" spans="2:8">
      <c r="B6" s="16"/>
      <c r="C6" s="8"/>
      <c r="D6" s="16"/>
      <c r="E6" s="45"/>
      <c r="F6" s="16"/>
      <c r="G6" s="16"/>
      <c r="H6" s="16"/>
    </row>
    <row r="7" s="1" customFormat="1" ht="30.75" customHeight="1" spans="2:16">
      <c r="B7" s="46" t="s">
        <v>8</v>
      </c>
      <c r="C7" s="47" t="s">
        <v>17</v>
      </c>
      <c r="D7" s="47" t="s">
        <v>18</v>
      </c>
      <c r="E7" s="46" t="s">
        <v>19</v>
      </c>
      <c r="F7" s="46" t="s">
        <v>20</v>
      </c>
      <c r="G7" s="46" t="s">
        <v>21</v>
      </c>
      <c r="H7" s="46" t="s">
        <v>22</v>
      </c>
      <c r="J7" s="46" t="s">
        <v>8</v>
      </c>
      <c r="K7" s="47" t="s">
        <v>17</v>
      </c>
      <c r="L7" s="47" t="s">
        <v>18</v>
      </c>
      <c r="M7" s="46" t="s">
        <v>19</v>
      </c>
      <c r="N7" s="46" t="s">
        <v>20</v>
      </c>
      <c r="O7" s="46" t="s">
        <v>21</v>
      </c>
      <c r="P7" s="46" t="s">
        <v>22</v>
      </c>
    </row>
    <row r="8" s="1" customFormat="1" ht="16.2" spans="2:16">
      <c r="B8" s="66" t="s">
        <v>23</v>
      </c>
      <c r="C8" s="66"/>
      <c r="D8" s="66"/>
      <c r="E8" s="67"/>
      <c r="F8" s="66"/>
      <c r="G8" s="66"/>
      <c r="H8" s="66"/>
      <c r="J8" s="48" t="s">
        <v>24</v>
      </c>
      <c r="K8" s="48"/>
      <c r="L8" s="48"/>
      <c r="M8" s="49"/>
      <c r="N8" s="48"/>
      <c r="O8" s="48"/>
      <c r="P8" s="48"/>
    </row>
    <row r="9" s="1" customFormat="1" ht="60" spans="2:16">
      <c r="B9" s="50" t="s">
        <v>25</v>
      </c>
      <c r="C9" s="50" t="s">
        <v>26</v>
      </c>
      <c r="D9" s="51">
        <v>2021</v>
      </c>
      <c r="E9" s="52">
        <v>300</v>
      </c>
      <c r="F9" s="53" t="s">
        <v>27</v>
      </c>
      <c r="G9" s="54">
        <v>35</v>
      </c>
      <c r="H9" s="55">
        <f>E9*G9</f>
        <v>10500</v>
      </c>
      <c r="J9" s="50" t="s">
        <v>25</v>
      </c>
      <c r="K9" s="50" t="s">
        <v>26</v>
      </c>
      <c r="L9" s="51">
        <v>2021</v>
      </c>
      <c r="M9" s="52">
        <v>300</v>
      </c>
      <c r="N9" s="53" t="s">
        <v>27</v>
      </c>
      <c r="O9" s="54">
        <v>39</v>
      </c>
      <c r="P9" s="55">
        <f t="shared" ref="P9:P15" si="0">M9*O9</f>
        <v>11700</v>
      </c>
    </row>
    <row r="10" s="1" customFormat="1" ht="45" spans="2:16">
      <c r="B10" s="50" t="s">
        <v>28</v>
      </c>
      <c r="C10" s="50" t="s">
        <v>29</v>
      </c>
      <c r="D10" s="56"/>
      <c r="E10" s="52">
        <v>2000</v>
      </c>
      <c r="F10" s="53" t="s">
        <v>30</v>
      </c>
      <c r="G10" s="54">
        <v>1</v>
      </c>
      <c r="H10" s="55">
        <f t="shared" ref="H10:H15" si="1">E10*G10</f>
        <v>2000</v>
      </c>
      <c r="J10" s="50" t="s">
        <v>28</v>
      </c>
      <c r="K10" s="50" t="s">
        <v>29</v>
      </c>
      <c r="L10" s="56"/>
      <c r="M10" s="52">
        <v>2000</v>
      </c>
      <c r="N10" s="53" t="s">
        <v>30</v>
      </c>
      <c r="O10" s="54">
        <v>1</v>
      </c>
      <c r="P10" s="55">
        <f t="shared" si="0"/>
        <v>2000</v>
      </c>
    </row>
    <row r="11" s="1" customFormat="1" ht="75" spans="2:16">
      <c r="B11" s="50" t="s">
        <v>31</v>
      </c>
      <c r="C11" s="50" t="s">
        <v>32</v>
      </c>
      <c r="D11" s="56"/>
      <c r="E11" s="52">
        <v>20</v>
      </c>
      <c r="F11" s="53" t="s">
        <v>33</v>
      </c>
      <c r="G11" s="54">
        <v>5</v>
      </c>
      <c r="H11" s="55">
        <f t="shared" si="1"/>
        <v>100</v>
      </c>
      <c r="J11" s="50" t="s">
        <v>31</v>
      </c>
      <c r="K11" s="50" t="s">
        <v>32</v>
      </c>
      <c r="L11" s="56"/>
      <c r="M11" s="52">
        <v>20</v>
      </c>
      <c r="N11" s="53" t="s">
        <v>33</v>
      </c>
      <c r="O11" s="54">
        <v>5</v>
      </c>
      <c r="P11" s="55">
        <f t="shared" si="0"/>
        <v>100</v>
      </c>
    </row>
    <row r="12" s="1" customFormat="1" ht="45" spans="2:16">
      <c r="B12" s="50" t="s">
        <v>34</v>
      </c>
      <c r="C12" s="50" t="s">
        <v>35</v>
      </c>
      <c r="D12" s="56"/>
      <c r="E12" s="52">
        <v>15</v>
      </c>
      <c r="F12" s="53" t="s">
        <v>36</v>
      </c>
      <c r="G12" s="54">
        <v>5</v>
      </c>
      <c r="H12" s="55">
        <f t="shared" si="1"/>
        <v>75</v>
      </c>
      <c r="J12" s="50" t="s">
        <v>34</v>
      </c>
      <c r="K12" s="50" t="s">
        <v>35</v>
      </c>
      <c r="L12" s="56"/>
      <c r="M12" s="52">
        <v>15</v>
      </c>
      <c r="N12" s="53" t="s">
        <v>36</v>
      </c>
      <c r="O12" s="54">
        <v>38</v>
      </c>
      <c r="P12" s="55">
        <f t="shared" si="0"/>
        <v>570</v>
      </c>
    </row>
    <row r="13" s="1" customFormat="1" ht="30" spans="2:16">
      <c r="B13" s="50" t="s">
        <v>37</v>
      </c>
      <c r="C13" s="50" t="s">
        <v>37</v>
      </c>
      <c r="D13" s="56"/>
      <c r="E13" s="52">
        <v>7</v>
      </c>
      <c r="F13" s="53" t="s">
        <v>36</v>
      </c>
      <c r="G13" s="54">
        <v>15</v>
      </c>
      <c r="H13" s="55">
        <f t="shared" si="1"/>
        <v>105</v>
      </c>
      <c r="J13" s="50" t="s">
        <v>37</v>
      </c>
      <c r="K13" s="50" t="s">
        <v>37</v>
      </c>
      <c r="L13" s="56"/>
      <c r="M13" s="52">
        <v>7</v>
      </c>
      <c r="N13" s="53" t="s">
        <v>36</v>
      </c>
      <c r="O13" s="54">
        <v>3</v>
      </c>
      <c r="P13" s="55">
        <f t="shared" si="0"/>
        <v>21</v>
      </c>
    </row>
    <row r="14" s="1" customFormat="1" ht="30" spans="2:16">
      <c r="B14" s="50" t="s">
        <v>38</v>
      </c>
      <c r="C14" s="50" t="s">
        <v>38</v>
      </c>
      <c r="D14" s="56"/>
      <c r="E14" s="52">
        <v>10</v>
      </c>
      <c r="F14" s="53" t="s">
        <v>36</v>
      </c>
      <c r="G14" s="54">
        <v>15</v>
      </c>
      <c r="H14" s="55">
        <f t="shared" si="1"/>
        <v>150</v>
      </c>
      <c r="J14" s="50" t="s">
        <v>38</v>
      </c>
      <c r="K14" s="50" t="s">
        <v>38</v>
      </c>
      <c r="L14" s="56"/>
      <c r="M14" s="52">
        <v>10</v>
      </c>
      <c r="N14" s="53" t="s">
        <v>36</v>
      </c>
      <c r="O14" s="54">
        <v>1</v>
      </c>
      <c r="P14" s="55">
        <f t="shared" si="0"/>
        <v>10</v>
      </c>
    </row>
    <row r="15" s="1" customFormat="1" ht="90" spans="2:16">
      <c r="B15" s="50" t="s">
        <v>39</v>
      </c>
      <c r="C15" s="50" t="s">
        <v>40</v>
      </c>
      <c r="D15" s="57"/>
      <c r="E15" s="52">
        <v>100</v>
      </c>
      <c r="F15" s="53" t="s">
        <v>27</v>
      </c>
      <c r="G15" s="54">
        <v>35</v>
      </c>
      <c r="H15" s="55">
        <f t="shared" si="1"/>
        <v>3500</v>
      </c>
      <c r="J15" s="50" t="s">
        <v>39</v>
      </c>
      <c r="K15" s="50" t="s">
        <v>40</v>
      </c>
      <c r="L15" s="57"/>
      <c r="M15" s="52">
        <v>100</v>
      </c>
      <c r="N15" s="53" t="s">
        <v>27</v>
      </c>
      <c r="O15" s="54">
        <v>39</v>
      </c>
      <c r="P15" s="55">
        <f t="shared" si="0"/>
        <v>3900</v>
      </c>
    </row>
    <row r="16" s="1" customFormat="1" spans="2:16">
      <c r="B16" s="58" t="s">
        <v>41</v>
      </c>
      <c r="C16" s="58"/>
      <c r="D16" s="58"/>
      <c r="E16" s="59"/>
      <c r="F16" s="58"/>
      <c r="G16" s="58"/>
      <c r="H16" s="60">
        <f>SUM(H9:H15)</f>
        <v>16430</v>
      </c>
      <c r="J16" s="58" t="s">
        <v>41</v>
      </c>
      <c r="K16" s="58"/>
      <c r="L16" s="58"/>
      <c r="M16" s="59"/>
      <c r="N16" s="58"/>
      <c r="O16" s="58"/>
      <c r="P16" s="60">
        <f>SUM(P9:P15)</f>
        <v>18301</v>
      </c>
    </row>
    <row r="17" s="1" customFormat="1" ht="16.2" spans="2:16">
      <c r="B17" s="66" t="s">
        <v>42</v>
      </c>
      <c r="C17" s="66"/>
      <c r="D17" s="66"/>
      <c r="E17" s="67"/>
      <c r="F17" s="66"/>
      <c r="G17" s="66"/>
      <c r="H17" s="66"/>
      <c r="J17" s="48" t="s">
        <v>43</v>
      </c>
      <c r="K17" s="48"/>
      <c r="L17" s="48"/>
      <c r="M17" s="49"/>
      <c r="N17" s="48"/>
      <c r="O17" s="48"/>
      <c r="P17" s="48"/>
    </row>
    <row r="18" s="64" customFormat="1" ht="16" customHeight="1" spans="2:16">
      <c r="B18" s="50" t="s">
        <v>25</v>
      </c>
      <c r="C18" s="50" t="s">
        <v>26</v>
      </c>
      <c r="D18" s="51">
        <v>2021</v>
      </c>
      <c r="E18" s="52">
        <v>300</v>
      </c>
      <c r="F18" s="53" t="s">
        <v>27</v>
      </c>
      <c r="G18" s="54">
        <v>35</v>
      </c>
      <c r="H18" s="55">
        <f t="shared" ref="H18:H24" si="2">E18*G18</f>
        <v>10500</v>
      </c>
      <c r="J18" s="50" t="s">
        <v>25</v>
      </c>
      <c r="K18" s="50" t="s">
        <v>26</v>
      </c>
      <c r="L18" s="51">
        <v>2021</v>
      </c>
      <c r="M18" s="52">
        <v>300</v>
      </c>
      <c r="N18" s="53" t="s">
        <v>27</v>
      </c>
      <c r="O18" s="54">
        <v>1</v>
      </c>
      <c r="P18" s="55">
        <f t="shared" ref="P18:P21" si="3">M18*O18</f>
        <v>300</v>
      </c>
    </row>
    <row r="19" s="64" customFormat="1" ht="75" spans="2:16">
      <c r="B19" s="50" t="s">
        <v>28</v>
      </c>
      <c r="C19" s="50" t="s">
        <v>29</v>
      </c>
      <c r="D19" s="56"/>
      <c r="E19" s="52">
        <v>2000</v>
      </c>
      <c r="F19" s="53" t="s">
        <v>30</v>
      </c>
      <c r="G19" s="54">
        <v>1</v>
      </c>
      <c r="H19" s="55">
        <f t="shared" si="2"/>
        <v>2000</v>
      </c>
      <c r="J19" s="50" t="s">
        <v>31</v>
      </c>
      <c r="K19" s="50" t="s">
        <v>32</v>
      </c>
      <c r="L19" s="56"/>
      <c r="M19" s="52">
        <v>20</v>
      </c>
      <c r="N19" s="53" t="s">
        <v>33</v>
      </c>
      <c r="O19" s="54">
        <v>1</v>
      </c>
      <c r="P19" s="55">
        <f t="shared" si="3"/>
        <v>20</v>
      </c>
    </row>
    <row r="20" s="64" customFormat="1" ht="45" spans="2:16">
      <c r="B20" s="50" t="s">
        <v>31</v>
      </c>
      <c r="C20" s="50" t="s">
        <v>32</v>
      </c>
      <c r="D20" s="56"/>
      <c r="E20" s="52">
        <v>20</v>
      </c>
      <c r="F20" s="53" t="s">
        <v>33</v>
      </c>
      <c r="G20" s="54">
        <v>5</v>
      </c>
      <c r="H20" s="55">
        <f t="shared" si="2"/>
        <v>100</v>
      </c>
      <c r="J20" s="50" t="s">
        <v>34</v>
      </c>
      <c r="K20" s="50" t="s">
        <v>35</v>
      </c>
      <c r="L20" s="56"/>
      <c r="M20" s="52">
        <v>15</v>
      </c>
      <c r="N20" s="53" t="s">
        <v>36</v>
      </c>
      <c r="O20" s="54">
        <v>1</v>
      </c>
      <c r="P20" s="55">
        <f t="shared" si="3"/>
        <v>15</v>
      </c>
    </row>
    <row r="21" s="64" customFormat="1" ht="90" spans="2:16">
      <c r="B21" s="50" t="s">
        <v>34</v>
      </c>
      <c r="C21" s="50" t="s">
        <v>35</v>
      </c>
      <c r="D21" s="56"/>
      <c r="E21" s="52">
        <v>15</v>
      </c>
      <c r="F21" s="53" t="s">
        <v>36</v>
      </c>
      <c r="G21" s="54">
        <v>5</v>
      </c>
      <c r="H21" s="55">
        <f t="shared" si="2"/>
        <v>75</v>
      </c>
      <c r="J21" s="50" t="s">
        <v>39</v>
      </c>
      <c r="K21" s="50" t="s">
        <v>40</v>
      </c>
      <c r="L21" s="57"/>
      <c r="M21" s="52">
        <v>100</v>
      </c>
      <c r="N21" s="53" t="s">
        <v>27</v>
      </c>
      <c r="O21" s="54">
        <v>1</v>
      </c>
      <c r="P21" s="55">
        <f t="shared" si="3"/>
        <v>100</v>
      </c>
    </row>
    <row r="22" s="64" customFormat="1" spans="2:16">
      <c r="B22" s="50" t="s">
        <v>37</v>
      </c>
      <c r="C22" s="50" t="s">
        <v>37</v>
      </c>
      <c r="D22" s="56"/>
      <c r="E22" s="52">
        <v>7</v>
      </c>
      <c r="F22" s="53" t="s">
        <v>36</v>
      </c>
      <c r="G22" s="54">
        <v>15</v>
      </c>
      <c r="H22" s="55">
        <f t="shared" si="2"/>
        <v>105</v>
      </c>
      <c r="J22" s="58" t="s">
        <v>41</v>
      </c>
      <c r="K22" s="58"/>
      <c r="L22" s="58"/>
      <c r="M22" s="59"/>
      <c r="N22" s="58"/>
      <c r="O22" s="58"/>
      <c r="P22" s="60">
        <f>SUM(P18:P21)</f>
        <v>435</v>
      </c>
    </row>
    <row r="23" s="64" customFormat="1" ht="16.2" spans="2:16">
      <c r="B23" s="50" t="s">
        <v>38</v>
      </c>
      <c r="C23" s="50" t="s">
        <v>38</v>
      </c>
      <c r="D23" s="56"/>
      <c r="E23" s="52">
        <v>10</v>
      </c>
      <c r="F23" s="53" t="s">
        <v>36</v>
      </c>
      <c r="G23" s="54">
        <v>15</v>
      </c>
      <c r="H23" s="55">
        <f t="shared" si="2"/>
        <v>150</v>
      </c>
      <c r="J23" s="48" t="s">
        <v>44</v>
      </c>
      <c r="K23" s="48"/>
      <c r="L23" s="48"/>
      <c r="M23" s="49"/>
      <c r="N23" s="48"/>
      <c r="O23" s="48"/>
      <c r="P23" s="48"/>
    </row>
    <row r="24" s="64" customFormat="1" ht="60" spans="2:16">
      <c r="B24" s="50" t="s">
        <v>39</v>
      </c>
      <c r="C24" s="50" t="s">
        <v>40</v>
      </c>
      <c r="D24" s="57"/>
      <c r="E24" s="52">
        <v>100</v>
      </c>
      <c r="F24" s="53" t="s">
        <v>27</v>
      </c>
      <c r="G24" s="54">
        <v>35</v>
      </c>
      <c r="H24" s="55">
        <f t="shared" si="2"/>
        <v>3500</v>
      </c>
      <c r="J24" s="50" t="s">
        <v>25</v>
      </c>
      <c r="K24" s="50" t="s">
        <v>26</v>
      </c>
      <c r="L24" s="51">
        <v>2021</v>
      </c>
      <c r="M24" s="52">
        <v>300</v>
      </c>
      <c r="N24" s="53" t="s">
        <v>27</v>
      </c>
      <c r="O24" s="54">
        <v>30</v>
      </c>
      <c r="P24" s="55">
        <f t="shared" ref="P24:P32" si="4">M24*O24</f>
        <v>9000</v>
      </c>
    </row>
    <row r="25" s="64" customFormat="1" ht="45" spans="2:16">
      <c r="B25" s="58" t="s">
        <v>41</v>
      </c>
      <c r="C25" s="58"/>
      <c r="D25" s="58"/>
      <c r="E25" s="59"/>
      <c r="F25" s="58"/>
      <c r="G25" s="58"/>
      <c r="H25" s="60">
        <f>SUM(H18:H24)</f>
        <v>16430</v>
      </c>
      <c r="J25" s="50" t="s">
        <v>28</v>
      </c>
      <c r="K25" s="50" t="s">
        <v>29</v>
      </c>
      <c r="L25" s="56"/>
      <c r="M25" s="52">
        <v>2000</v>
      </c>
      <c r="N25" s="53" t="s">
        <v>30</v>
      </c>
      <c r="O25" s="54">
        <v>1</v>
      </c>
      <c r="P25" s="55">
        <f t="shared" si="4"/>
        <v>2000</v>
      </c>
    </row>
    <row r="26" customFormat="1" ht="75" spans="2:16">
      <c r="B26" s="66" t="s">
        <v>45</v>
      </c>
      <c r="C26" s="66"/>
      <c r="D26" s="66"/>
      <c r="E26" s="67"/>
      <c r="F26" s="66"/>
      <c r="G26" s="66"/>
      <c r="H26" s="66"/>
      <c r="J26" s="50" t="s">
        <v>31</v>
      </c>
      <c r="K26" s="50" t="s">
        <v>32</v>
      </c>
      <c r="L26" s="56"/>
      <c r="M26" s="52">
        <v>20</v>
      </c>
      <c r="N26" s="53" t="s">
        <v>33</v>
      </c>
      <c r="O26" s="54">
        <v>5</v>
      </c>
      <c r="P26" s="55">
        <f t="shared" si="4"/>
        <v>100</v>
      </c>
    </row>
    <row r="27" customFormat="1" ht="45" spans="2:16">
      <c r="B27" s="50" t="s">
        <v>25</v>
      </c>
      <c r="C27" s="50" t="s">
        <v>26</v>
      </c>
      <c r="D27" s="51">
        <v>2021</v>
      </c>
      <c r="E27" s="52">
        <v>300</v>
      </c>
      <c r="F27" s="53" t="s">
        <v>27</v>
      </c>
      <c r="G27" s="54">
        <v>35</v>
      </c>
      <c r="H27" s="55">
        <f t="shared" ref="H27:H33" si="5">E27*G27</f>
        <v>10500</v>
      </c>
      <c r="J27" s="50" t="s">
        <v>34</v>
      </c>
      <c r="K27" s="50" t="s">
        <v>35</v>
      </c>
      <c r="L27" s="56"/>
      <c r="M27" s="52">
        <v>15</v>
      </c>
      <c r="N27" s="53" t="s">
        <v>36</v>
      </c>
      <c r="O27" s="54">
        <v>34</v>
      </c>
      <c r="P27" s="55">
        <f t="shared" si="4"/>
        <v>510</v>
      </c>
    </row>
    <row r="28" customFormat="1" ht="30" spans="2:16">
      <c r="B28" s="50" t="s">
        <v>28</v>
      </c>
      <c r="C28" s="50" t="s">
        <v>29</v>
      </c>
      <c r="D28" s="56"/>
      <c r="E28" s="52">
        <v>2000</v>
      </c>
      <c r="F28" s="53" t="s">
        <v>30</v>
      </c>
      <c r="G28" s="54">
        <v>1</v>
      </c>
      <c r="H28" s="55">
        <f t="shared" si="5"/>
        <v>2000</v>
      </c>
      <c r="J28" s="50" t="s">
        <v>37</v>
      </c>
      <c r="K28" s="50" t="s">
        <v>37</v>
      </c>
      <c r="L28" s="56"/>
      <c r="M28" s="52">
        <v>7</v>
      </c>
      <c r="N28" s="53" t="s">
        <v>36</v>
      </c>
      <c r="O28" s="54">
        <v>15</v>
      </c>
      <c r="P28" s="55">
        <f t="shared" si="4"/>
        <v>105</v>
      </c>
    </row>
    <row r="29" customFormat="1" ht="30" spans="2:16">
      <c r="B29" s="50" t="s">
        <v>31</v>
      </c>
      <c r="C29" s="50" t="s">
        <v>32</v>
      </c>
      <c r="D29" s="56"/>
      <c r="E29" s="52">
        <v>20</v>
      </c>
      <c r="F29" s="53" t="s">
        <v>33</v>
      </c>
      <c r="G29" s="54">
        <v>5</v>
      </c>
      <c r="H29" s="55">
        <f t="shared" si="5"/>
        <v>100</v>
      </c>
      <c r="J29" s="50" t="s">
        <v>38</v>
      </c>
      <c r="K29" s="50" t="s">
        <v>38</v>
      </c>
      <c r="L29" s="56"/>
      <c r="M29" s="52">
        <v>10</v>
      </c>
      <c r="N29" s="53" t="s">
        <v>36</v>
      </c>
      <c r="O29" s="54">
        <v>15</v>
      </c>
      <c r="P29" s="55">
        <f t="shared" si="4"/>
        <v>150</v>
      </c>
    </row>
    <row r="30" customFormat="1" ht="45" spans="2:16">
      <c r="B30" s="50" t="s">
        <v>34</v>
      </c>
      <c r="C30" s="50" t="s">
        <v>35</v>
      </c>
      <c r="D30" s="56"/>
      <c r="E30" s="52">
        <v>15</v>
      </c>
      <c r="F30" s="53" t="s">
        <v>36</v>
      </c>
      <c r="G30" s="54">
        <v>5</v>
      </c>
      <c r="H30" s="55">
        <f t="shared" si="5"/>
        <v>75</v>
      </c>
      <c r="J30" s="50" t="s">
        <v>46</v>
      </c>
      <c r="K30" s="68" t="s">
        <v>47</v>
      </c>
      <c r="L30" s="56"/>
      <c r="M30" s="52">
        <v>500</v>
      </c>
      <c r="N30" s="53" t="s">
        <v>30</v>
      </c>
      <c r="O30" s="54">
        <v>1</v>
      </c>
      <c r="P30" s="55">
        <f t="shared" si="4"/>
        <v>500</v>
      </c>
    </row>
    <row r="31" customFormat="1" ht="45" spans="2:16">
      <c r="B31" s="50" t="s">
        <v>37</v>
      </c>
      <c r="C31" s="50" t="s">
        <v>37</v>
      </c>
      <c r="D31" s="56"/>
      <c r="E31" s="52">
        <v>7</v>
      </c>
      <c r="F31" s="53" t="s">
        <v>36</v>
      </c>
      <c r="G31" s="54">
        <v>15</v>
      </c>
      <c r="H31" s="55">
        <f t="shared" si="5"/>
        <v>105</v>
      </c>
      <c r="J31" s="50" t="s">
        <v>48</v>
      </c>
      <c r="K31" s="68"/>
      <c r="L31" s="56"/>
      <c r="M31" s="52">
        <v>300</v>
      </c>
      <c r="N31" s="53" t="s">
        <v>30</v>
      </c>
      <c r="O31" s="54">
        <v>1</v>
      </c>
      <c r="P31" s="55">
        <f t="shared" si="4"/>
        <v>300</v>
      </c>
    </row>
    <row r="32" customFormat="1" ht="90" spans="2:16">
      <c r="B32" s="50" t="s">
        <v>38</v>
      </c>
      <c r="C32" s="50" t="s">
        <v>38</v>
      </c>
      <c r="D32" s="56"/>
      <c r="E32" s="52">
        <v>10</v>
      </c>
      <c r="F32" s="53" t="s">
        <v>36</v>
      </c>
      <c r="G32" s="54">
        <v>15</v>
      </c>
      <c r="H32" s="55">
        <f t="shared" si="5"/>
        <v>150</v>
      </c>
      <c r="J32" s="50" t="s">
        <v>39</v>
      </c>
      <c r="K32" s="50" t="s">
        <v>40</v>
      </c>
      <c r="L32" s="57"/>
      <c r="M32" s="52">
        <v>100</v>
      </c>
      <c r="N32" s="53" t="s">
        <v>27</v>
      </c>
      <c r="O32" s="54">
        <v>30</v>
      </c>
      <c r="P32" s="55">
        <f t="shared" si="4"/>
        <v>3000</v>
      </c>
    </row>
    <row r="33" customFormat="1" spans="2:16">
      <c r="B33" s="50" t="s">
        <v>39</v>
      </c>
      <c r="C33" s="50" t="s">
        <v>40</v>
      </c>
      <c r="D33" s="57"/>
      <c r="E33" s="52">
        <v>100</v>
      </c>
      <c r="F33" s="53" t="s">
        <v>27</v>
      </c>
      <c r="G33" s="54">
        <v>35</v>
      </c>
      <c r="H33" s="55">
        <f t="shared" si="5"/>
        <v>3500</v>
      </c>
      <c r="J33" s="58" t="s">
        <v>41</v>
      </c>
      <c r="K33" s="58"/>
      <c r="L33" s="58"/>
      <c r="M33" s="59"/>
      <c r="N33" s="58"/>
      <c r="O33" s="58"/>
      <c r="P33" s="60">
        <f>SUM(P24:P32)</f>
        <v>15665</v>
      </c>
    </row>
    <row r="34" customFormat="1" ht="16.2" spans="2:16">
      <c r="B34" s="58" t="s">
        <v>41</v>
      </c>
      <c r="C34" s="58"/>
      <c r="D34" s="58"/>
      <c r="E34" s="59"/>
      <c r="F34" s="58"/>
      <c r="G34" s="58"/>
      <c r="H34" s="60">
        <f>SUM(H27:H33)</f>
        <v>16430</v>
      </c>
      <c r="J34" s="48" t="s">
        <v>49</v>
      </c>
      <c r="K34" s="48"/>
      <c r="L34" s="48"/>
      <c r="M34" s="49"/>
      <c r="N34" s="48"/>
      <c r="O34" s="48"/>
      <c r="P34" s="48"/>
    </row>
    <row r="35" customFormat="1" ht="60" spans="2:16">
      <c r="B35" s="48" t="s">
        <v>50</v>
      </c>
      <c r="C35" s="48"/>
      <c r="D35" s="48"/>
      <c r="E35" s="49"/>
      <c r="F35" s="48"/>
      <c r="G35" s="48"/>
      <c r="H35" s="48"/>
      <c r="J35" s="50" t="s">
        <v>25</v>
      </c>
      <c r="K35" s="50" t="s">
        <v>26</v>
      </c>
      <c r="L35" s="51">
        <v>2021</v>
      </c>
      <c r="M35" s="52">
        <v>300</v>
      </c>
      <c r="N35" s="53" t="s">
        <v>27</v>
      </c>
      <c r="O35" s="54">
        <v>36</v>
      </c>
      <c r="P35" s="55">
        <f t="shared" ref="P35:P39" si="6">M35*O35</f>
        <v>10800</v>
      </c>
    </row>
    <row r="36" customFormat="1" ht="45" spans="2:16">
      <c r="B36" s="50" t="s">
        <v>25</v>
      </c>
      <c r="C36" s="50" t="s">
        <v>26</v>
      </c>
      <c r="D36" s="51">
        <v>2021</v>
      </c>
      <c r="E36" s="52">
        <v>300</v>
      </c>
      <c r="F36" s="53" t="s">
        <v>27</v>
      </c>
      <c r="G36" s="54">
        <v>35</v>
      </c>
      <c r="H36" s="55">
        <f t="shared" ref="H36:H42" si="7">E36*G36</f>
        <v>10500</v>
      </c>
      <c r="J36" s="50" t="s">
        <v>28</v>
      </c>
      <c r="K36" s="50" t="s">
        <v>29</v>
      </c>
      <c r="L36" s="56"/>
      <c r="M36" s="52">
        <v>2000</v>
      </c>
      <c r="N36" s="53" t="s">
        <v>30</v>
      </c>
      <c r="O36" s="54">
        <v>1</v>
      </c>
      <c r="P36" s="55">
        <f t="shared" si="6"/>
        <v>2000</v>
      </c>
    </row>
    <row r="37" customFormat="1" ht="75" spans="2:16">
      <c r="B37" s="50" t="s">
        <v>28</v>
      </c>
      <c r="C37" s="50" t="s">
        <v>29</v>
      </c>
      <c r="D37" s="56"/>
      <c r="E37" s="52">
        <v>2000</v>
      </c>
      <c r="F37" s="53" t="s">
        <v>30</v>
      </c>
      <c r="G37" s="54">
        <v>1</v>
      </c>
      <c r="H37" s="55">
        <f t="shared" si="7"/>
        <v>2000</v>
      </c>
      <c r="J37" s="50" t="s">
        <v>31</v>
      </c>
      <c r="K37" s="50" t="s">
        <v>32</v>
      </c>
      <c r="L37" s="56"/>
      <c r="M37" s="52">
        <v>20</v>
      </c>
      <c r="N37" s="53" t="s">
        <v>33</v>
      </c>
      <c r="O37" s="54">
        <v>5</v>
      </c>
      <c r="P37" s="55">
        <f t="shared" si="6"/>
        <v>100</v>
      </c>
    </row>
    <row r="38" customFormat="1" ht="45" spans="2:16">
      <c r="B38" s="50" t="s">
        <v>31</v>
      </c>
      <c r="C38" s="50" t="s">
        <v>32</v>
      </c>
      <c r="D38" s="56"/>
      <c r="E38" s="52">
        <v>20</v>
      </c>
      <c r="F38" s="53" t="s">
        <v>33</v>
      </c>
      <c r="G38" s="54">
        <v>5</v>
      </c>
      <c r="H38" s="55">
        <f t="shared" si="7"/>
        <v>100</v>
      </c>
      <c r="J38" s="50" t="s">
        <v>34</v>
      </c>
      <c r="K38" s="50" t="s">
        <v>35</v>
      </c>
      <c r="L38" s="56"/>
      <c r="M38" s="52">
        <v>15</v>
      </c>
      <c r="N38" s="53" t="s">
        <v>36</v>
      </c>
      <c r="O38" s="54">
        <v>36</v>
      </c>
      <c r="P38" s="55">
        <f t="shared" si="6"/>
        <v>540</v>
      </c>
    </row>
    <row r="39" customFormat="1" ht="90" spans="2:16">
      <c r="B39" s="50" t="s">
        <v>34</v>
      </c>
      <c r="C39" s="50" t="s">
        <v>35</v>
      </c>
      <c r="D39" s="56"/>
      <c r="E39" s="52">
        <v>15</v>
      </c>
      <c r="F39" s="53" t="s">
        <v>36</v>
      </c>
      <c r="G39" s="54">
        <v>5</v>
      </c>
      <c r="H39" s="55">
        <f t="shared" si="7"/>
        <v>75</v>
      </c>
      <c r="J39" s="50" t="s">
        <v>39</v>
      </c>
      <c r="K39" s="50" t="s">
        <v>40</v>
      </c>
      <c r="L39" s="57"/>
      <c r="M39" s="52">
        <v>100</v>
      </c>
      <c r="N39" s="53" t="s">
        <v>27</v>
      </c>
      <c r="O39" s="54">
        <v>36</v>
      </c>
      <c r="P39" s="55">
        <f t="shared" si="6"/>
        <v>3600</v>
      </c>
    </row>
    <row r="40" customFormat="1" spans="2:16">
      <c r="B40" s="50" t="s">
        <v>37</v>
      </c>
      <c r="C40" s="50" t="s">
        <v>37</v>
      </c>
      <c r="D40" s="56"/>
      <c r="E40" s="52">
        <v>7</v>
      </c>
      <c r="F40" s="53" t="s">
        <v>36</v>
      </c>
      <c r="G40" s="54">
        <v>15</v>
      </c>
      <c r="H40" s="55">
        <f t="shared" si="7"/>
        <v>105</v>
      </c>
      <c r="J40" s="58" t="s">
        <v>41</v>
      </c>
      <c r="K40" s="58"/>
      <c r="L40" s="58"/>
      <c r="M40" s="59"/>
      <c r="N40" s="58"/>
      <c r="O40" s="58"/>
      <c r="P40" s="60">
        <f>SUM(P35:P39)</f>
        <v>17040</v>
      </c>
    </row>
    <row r="41" customFormat="1" ht="16.2" spans="2:16">
      <c r="B41" s="50" t="s">
        <v>38</v>
      </c>
      <c r="C41" s="50" t="s">
        <v>38</v>
      </c>
      <c r="D41" s="56"/>
      <c r="E41" s="52">
        <v>10</v>
      </c>
      <c r="F41" s="53" t="s">
        <v>36</v>
      </c>
      <c r="G41" s="54">
        <v>15</v>
      </c>
      <c r="H41" s="55">
        <f t="shared" si="7"/>
        <v>150</v>
      </c>
      <c r="J41" s="48" t="s">
        <v>51</v>
      </c>
      <c r="K41" s="48"/>
      <c r="L41" s="48"/>
      <c r="M41" s="49"/>
      <c r="N41" s="48"/>
      <c r="O41" s="48"/>
      <c r="P41" s="48"/>
    </row>
    <row r="42" customFormat="1" ht="60" spans="2:16">
      <c r="B42" s="50" t="s">
        <v>39</v>
      </c>
      <c r="C42" s="50" t="s">
        <v>40</v>
      </c>
      <c r="D42" s="57"/>
      <c r="E42" s="52">
        <v>100</v>
      </c>
      <c r="F42" s="53" t="s">
        <v>27</v>
      </c>
      <c r="G42" s="54">
        <v>35</v>
      </c>
      <c r="H42" s="55">
        <f t="shared" si="7"/>
        <v>3500</v>
      </c>
      <c r="J42" s="50" t="s">
        <v>52</v>
      </c>
      <c r="K42" s="50" t="s">
        <v>26</v>
      </c>
      <c r="L42" s="51">
        <v>2021</v>
      </c>
      <c r="M42" s="52">
        <v>250</v>
      </c>
      <c r="N42" s="53" t="s">
        <v>27</v>
      </c>
      <c r="O42" s="54">
        <v>1</v>
      </c>
      <c r="P42" s="55">
        <f t="shared" ref="P42:P44" si="8">M42*O42</f>
        <v>250</v>
      </c>
    </row>
    <row r="43" customFormat="1" ht="45" spans="2:16">
      <c r="B43" s="58" t="s">
        <v>41</v>
      </c>
      <c r="C43" s="58"/>
      <c r="D43" s="58"/>
      <c r="E43" s="59"/>
      <c r="F43" s="58"/>
      <c r="G43" s="58"/>
      <c r="H43" s="60">
        <f>SUM(H36:H42)</f>
        <v>16430</v>
      </c>
      <c r="J43" s="50" t="s">
        <v>34</v>
      </c>
      <c r="K43" s="50" t="s">
        <v>35</v>
      </c>
      <c r="L43" s="56"/>
      <c r="M43" s="52">
        <v>15</v>
      </c>
      <c r="N43" s="53" t="s">
        <v>36</v>
      </c>
      <c r="O43" s="54">
        <v>5</v>
      </c>
      <c r="P43" s="55">
        <f t="shared" si="8"/>
        <v>75</v>
      </c>
    </row>
    <row r="44" customFormat="1" ht="90" spans="2:16">
      <c r="B44" s="48" t="s">
        <v>53</v>
      </c>
      <c r="C44" s="48"/>
      <c r="D44" s="48"/>
      <c r="E44" s="49"/>
      <c r="F44" s="48"/>
      <c r="G44" s="48"/>
      <c r="H44" s="48"/>
      <c r="J44" s="50" t="s">
        <v>39</v>
      </c>
      <c r="K44" s="50" t="s">
        <v>40</v>
      </c>
      <c r="L44" s="57"/>
      <c r="M44" s="52">
        <v>100</v>
      </c>
      <c r="N44" s="53" t="s">
        <v>27</v>
      </c>
      <c r="O44" s="54">
        <v>1</v>
      </c>
      <c r="P44" s="55">
        <f t="shared" si="8"/>
        <v>100</v>
      </c>
    </row>
    <row r="45" customFormat="1" spans="2:16">
      <c r="B45" s="50" t="s">
        <v>25</v>
      </c>
      <c r="C45" s="50" t="s">
        <v>26</v>
      </c>
      <c r="D45" s="51">
        <v>2021</v>
      </c>
      <c r="E45" s="52">
        <v>300</v>
      </c>
      <c r="F45" s="53" t="s">
        <v>27</v>
      </c>
      <c r="G45" s="54">
        <v>35</v>
      </c>
      <c r="H45" s="55">
        <f t="shared" ref="H45:H51" si="9">E45*G45</f>
        <v>10500</v>
      </c>
      <c r="J45" s="58" t="s">
        <v>41</v>
      </c>
      <c r="K45" s="58"/>
      <c r="L45" s="58"/>
      <c r="M45" s="59"/>
      <c r="N45" s="58"/>
      <c r="O45" s="58"/>
      <c r="P45" s="60">
        <f>SUM(P42:P44)</f>
        <v>425</v>
      </c>
    </row>
    <row r="46" customFormat="1" ht="16.2" spans="2:16">
      <c r="B46" s="50" t="s">
        <v>28</v>
      </c>
      <c r="C46" s="50" t="s">
        <v>29</v>
      </c>
      <c r="D46" s="56"/>
      <c r="E46" s="52">
        <v>2000</v>
      </c>
      <c r="F46" s="53" t="s">
        <v>30</v>
      </c>
      <c r="G46" s="54">
        <v>1</v>
      </c>
      <c r="H46" s="55">
        <f t="shared" si="9"/>
        <v>2000</v>
      </c>
      <c r="J46" s="48" t="s">
        <v>54</v>
      </c>
      <c r="K46" s="48"/>
      <c r="L46" s="48"/>
      <c r="M46" s="49"/>
      <c r="N46" s="48"/>
      <c r="O46" s="48"/>
      <c r="P46" s="48"/>
    </row>
    <row r="47" customFormat="1" ht="60" spans="2:16">
      <c r="B47" s="50" t="s">
        <v>31</v>
      </c>
      <c r="C47" s="50" t="s">
        <v>32</v>
      </c>
      <c r="D47" s="56"/>
      <c r="E47" s="52">
        <v>20</v>
      </c>
      <c r="F47" s="53" t="s">
        <v>33</v>
      </c>
      <c r="G47" s="54">
        <v>5</v>
      </c>
      <c r="H47" s="55">
        <f t="shared" si="9"/>
        <v>100</v>
      </c>
      <c r="J47" s="50" t="s">
        <v>25</v>
      </c>
      <c r="K47" s="50" t="s">
        <v>26</v>
      </c>
      <c r="L47" s="51">
        <v>2021</v>
      </c>
      <c r="M47" s="52">
        <v>300</v>
      </c>
      <c r="N47" s="53" t="s">
        <v>27</v>
      </c>
      <c r="O47" s="54">
        <v>1</v>
      </c>
      <c r="P47" s="55">
        <f t="shared" ref="P47:P50" si="10">M47*O47</f>
        <v>300</v>
      </c>
    </row>
    <row r="48" customFormat="1" ht="75" spans="2:16">
      <c r="B48" s="50" t="s">
        <v>34</v>
      </c>
      <c r="C48" s="50" t="s">
        <v>35</v>
      </c>
      <c r="D48" s="56"/>
      <c r="E48" s="52">
        <v>15</v>
      </c>
      <c r="F48" s="53" t="s">
        <v>36</v>
      </c>
      <c r="G48" s="54">
        <v>5</v>
      </c>
      <c r="H48" s="55">
        <f t="shared" si="9"/>
        <v>75</v>
      </c>
      <c r="J48" s="50" t="s">
        <v>31</v>
      </c>
      <c r="K48" s="50" t="s">
        <v>32</v>
      </c>
      <c r="L48" s="56"/>
      <c r="M48" s="52">
        <v>20</v>
      </c>
      <c r="N48" s="53" t="s">
        <v>33</v>
      </c>
      <c r="O48" s="54">
        <v>1</v>
      </c>
      <c r="P48" s="55">
        <f t="shared" si="10"/>
        <v>20</v>
      </c>
    </row>
    <row r="49" customFormat="1" ht="90" spans="2:16">
      <c r="B49" s="50" t="s">
        <v>37</v>
      </c>
      <c r="C49" s="50" t="s">
        <v>37</v>
      </c>
      <c r="D49" s="56"/>
      <c r="E49" s="52">
        <v>7</v>
      </c>
      <c r="F49" s="53" t="s">
        <v>36</v>
      </c>
      <c r="G49" s="54">
        <v>15</v>
      </c>
      <c r="H49" s="55">
        <f t="shared" si="9"/>
        <v>105</v>
      </c>
      <c r="J49" s="50" t="s">
        <v>39</v>
      </c>
      <c r="K49" s="50" t="s">
        <v>40</v>
      </c>
      <c r="L49" s="56"/>
      <c r="M49" s="52">
        <v>100</v>
      </c>
      <c r="N49" s="53" t="s">
        <v>27</v>
      </c>
      <c r="O49" s="54">
        <v>1</v>
      </c>
      <c r="P49" s="55">
        <f t="shared" si="10"/>
        <v>100</v>
      </c>
    </row>
    <row r="50" customFormat="1" ht="45" spans="2:16">
      <c r="B50" s="50" t="s">
        <v>38</v>
      </c>
      <c r="C50" s="50" t="s">
        <v>38</v>
      </c>
      <c r="D50" s="56"/>
      <c r="E50" s="52">
        <v>10</v>
      </c>
      <c r="F50" s="53" t="s">
        <v>36</v>
      </c>
      <c r="G50" s="54">
        <v>15</v>
      </c>
      <c r="H50" s="55">
        <f t="shared" si="9"/>
        <v>150</v>
      </c>
      <c r="J50" s="50" t="s">
        <v>34</v>
      </c>
      <c r="K50" s="50" t="s">
        <v>35</v>
      </c>
      <c r="L50" s="56"/>
      <c r="M50" s="52">
        <v>15</v>
      </c>
      <c r="N50" s="53" t="s">
        <v>36</v>
      </c>
      <c r="O50" s="54">
        <v>1</v>
      </c>
      <c r="P50" s="55">
        <f t="shared" si="10"/>
        <v>15</v>
      </c>
    </row>
    <row r="51" customFormat="1" spans="2:16">
      <c r="B51" s="50" t="s">
        <v>39</v>
      </c>
      <c r="C51" s="50" t="s">
        <v>40</v>
      </c>
      <c r="D51" s="57"/>
      <c r="E51" s="52">
        <v>100</v>
      </c>
      <c r="F51" s="53" t="s">
        <v>27</v>
      </c>
      <c r="G51" s="54">
        <v>35</v>
      </c>
      <c r="H51" s="55">
        <f t="shared" si="9"/>
        <v>3500</v>
      </c>
      <c r="J51" s="58" t="s">
        <v>41</v>
      </c>
      <c r="K51" s="58"/>
      <c r="L51" s="58"/>
      <c r="M51" s="59"/>
      <c r="N51" s="58"/>
      <c r="O51" s="58"/>
      <c r="P51" s="60">
        <f>SUM(P47:P50)</f>
        <v>435</v>
      </c>
    </row>
    <row r="52" customFormat="1" ht="16.2" spans="2:16">
      <c r="B52" s="58" t="s">
        <v>41</v>
      </c>
      <c r="C52" s="58"/>
      <c r="D52" s="58"/>
      <c r="E52" s="59"/>
      <c r="F52" s="58"/>
      <c r="G52" s="58"/>
      <c r="H52" s="60">
        <f>SUM(H45:H51)</f>
        <v>16430</v>
      </c>
      <c r="J52" s="48" t="s">
        <v>55</v>
      </c>
      <c r="K52" s="48"/>
      <c r="L52" s="48"/>
      <c r="M52" s="49"/>
      <c r="N52" s="48"/>
      <c r="O52" s="48"/>
      <c r="P52" s="48"/>
    </row>
    <row r="53" customFormat="1" ht="60" spans="2:16">
      <c r="B53" s="48" t="s">
        <v>56</v>
      </c>
      <c r="C53" s="48"/>
      <c r="D53" s="48"/>
      <c r="E53" s="49"/>
      <c r="F53" s="48"/>
      <c r="G53" s="48"/>
      <c r="H53" s="48"/>
      <c r="J53" s="50" t="s">
        <v>25</v>
      </c>
      <c r="K53" s="50" t="s">
        <v>26</v>
      </c>
      <c r="L53" s="51">
        <v>2021</v>
      </c>
      <c r="M53" s="52">
        <v>300</v>
      </c>
      <c r="N53" s="53" t="s">
        <v>27</v>
      </c>
      <c r="O53" s="54">
        <v>1</v>
      </c>
      <c r="P53" s="55">
        <f t="shared" ref="P53:P55" si="11">M53*O53</f>
        <v>300</v>
      </c>
    </row>
    <row r="54" customFormat="1" ht="45" spans="2:16">
      <c r="B54" s="50" t="s">
        <v>25</v>
      </c>
      <c r="C54" s="50" t="s">
        <v>26</v>
      </c>
      <c r="D54" s="51">
        <v>2021</v>
      </c>
      <c r="E54" s="52">
        <v>300</v>
      </c>
      <c r="F54" s="53" t="s">
        <v>27</v>
      </c>
      <c r="G54" s="54">
        <v>35</v>
      </c>
      <c r="H54" s="55">
        <f t="shared" ref="H54:H60" si="12">E54*G54</f>
        <v>10500</v>
      </c>
      <c r="J54" s="50" t="s">
        <v>34</v>
      </c>
      <c r="K54" s="50" t="s">
        <v>35</v>
      </c>
      <c r="L54" s="56"/>
      <c r="M54" s="52">
        <v>15</v>
      </c>
      <c r="N54" s="53" t="s">
        <v>36</v>
      </c>
      <c r="O54" s="54">
        <v>1</v>
      </c>
      <c r="P54" s="55">
        <f t="shared" si="11"/>
        <v>15</v>
      </c>
    </row>
    <row r="55" customFormat="1" ht="90" spans="2:16">
      <c r="B55" s="50" t="s">
        <v>28</v>
      </c>
      <c r="C55" s="50" t="s">
        <v>29</v>
      </c>
      <c r="D55" s="56"/>
      <c r="E55" s="52">
        <v>2000</v>
      </c>
      <c r="F55" s="53" t="s">
        <v>30</v>
      </c>
      <c r="G55" s="54">
        <v>1</v>
      </c>
      <c r="H55" s="55">
        <f t="shared" si="12"/>
        <v>2000</v>
      </c>
      <c r="J55" s="50" t="s">
        <v>39</v>
      </c>
      <c r="K55" s="50" t="s">
        <v>40</v>
      </c>
      <c r="L55" s="57"/>
      <c r="M55" s="52">
        <v>100</v>
      </c>
      <c r="N55" s="53" t="s">
        <v>27</v>
      </c>
      <c r="O55" s="54">
        <v>1</v>
      </c>
      <c r="P55" s="55">
        <f t="shared" si="11"/>
        <v>100</v>
      </c>
    </row>
    <row r="56" customFormat="1" spans="2:16">
      <c r="B56" s="50" t="s">
        <v>31</v>
      </c>
      <c r="C56" s="50" t="s">
        <v>32</v>
      </c>
      <c r="D56" s="56"/>
      <c r="E56" s="52">
        <v>20</v>
      </c>
      <c r="F56" s="53" t="s">
        <v>33</v>
      </c>
      <c r="G56" s="54">
        <v>5</v>
      </c>
      <c r="H56" s="55">
        <f t="shared" si="12"/>
        <v>100</v>
      </c>
      <c r="J56" s="58" t="s">
        <v>41</v>
      </c>
      <c r="K56" s="58"/>
      <c r="L56" s="58"/>
      <c r="M56" s="59"/>
      <c r="N56" s="58"/>
      <c r="O56" s="58"/>
      <c r="P56" s="60">
        <f>SUM(P53:P55)</f>
        <v>415</v>
      </c>
    </row>
    <row r="57" customFormat="1" ht="16.2" spans="2:16">
      <c r="B57" s="50" t="s">
        <v>34</v>
      </c>
      <c r="C57" s="50" t="s">
        <v>35</v>
      </c>
      <c r="D57" s="56"/>
      <c r="E57" s="52">
        <v>15</v>
      </c>
      <c r="F57" s="53" t="s">
        <v>36</v>
      </c>
      <c r="G57" s="54">
        <v>5</v>
      </c>
      <c r="H57" s="55">
        <f t="shared" si="12"/>
        <v>75</v>
      </c>
      <c r="J57" s="48" t="s">
        <v>57</v>
      </c>
      <c r="K57" s="48"/>
      <c r="L57" s="48"/>
      <c r="M57" s="49"/>
      <c r="N57" s="48"/>
      <c r="O57" s="48"/>
      <c r="P57" s="48"/>
    </row>
    <row r="58" customFormat="1" ht="60" spans="2:16">
      <c r="B58" s="50" t="s">
        <v>37</v>
      </c>
      <c r="C58" s="50" t="s">
        <v>37</v>
      </c>
      <c r="D58" s="56"/>
      <c r="E58" s="52">
        <v>7</v>
      </c>
      <c r="F58" s="53" t="s">
        <v>36</v>
      </c>
      <c r="G58" s="54">
        <v>15</v>
      </c>
      <c r="H58" s="55">
        <f t="shared" si="12"/>
        <v>105</v>
      </c>
      <c r="J58" s="50" t="s">
        <v>25</v>
      </c>
      <c r="K58" s="50" t="s">
        <v>26</v>
      </c>
      <c r="L58" s="51">
        <v>2021</v>
      </c>
      <c r="M58" s="52">
        <v>300</v>
      </c>
      <c r="N58" s="53" t="s">
        <v>27</v>
      </c>
      <c r="O58" s="54">
        <v>2</v>
      </c>
      <c r="P58" s="55">
        <f t="shared" ref="P58:P60" si="13">M58*O58</f>
        <v>600</v>
      </c>
    </row>
    <row r="59" customFormat="1" ht="45" spans="2:16">
      <c r="B59" s="50" t="s">
        <v>38</v>
      </c>
      <c r="C59" s="50" t="s">
        <v>38</v>
      </c>
      <c r="D59" s="56"/>
      <c r="E59" s="52">
        <v>10</v>
      </c>
      <c r="F59" s="53" t="s">
        <v>36</v>
      </c>
      <c r="G59" s="54">
        <v>15</v>
      </c>
      <c r="H59" s="55">
        <f t="shared" si="12"/>
        <v>150</v>
      </c>
      <c r="J59" s="50" t="s">
        <v>34</v>
      </c>
      <c r="K59" s="50" t="s">
        <v>35</v>
      </c>
      <c r="L59" s="56"/>
      <c r="M59" s="52">
        <v>15</v>
      </c>
      <c r="N59" s="53" t="s">
        <v>36</v>
      </c>
      <c r="O59" s="54">
        <v>5</v>
      </c>
      <c r="P59" s="55">
        <f t="shared" si="13"/>
        <v>75</v>
      </c>
    </row>
    <row r="60" customFormat="1" ht="90" spans="2:16">
      <c r="B60" s="50" t="s">
        <v>39</v>
      </c>
      <c r="C60" s="50" t="s">
        <v>40</v>
      </c>
      <c r="D60" s="57"/>
      <c r="E60" s="52">
        <v>100</v>
      </c>
      <c r="F60" s="53" t="s">
        <v>27</v>
      </c>
      <c r="G60" s="54">
        <v>35</v>
      </c>
      <c r="H60" s="55">
        <f t="shared" si="12"/>
        <v>3500</v>
      </c>
      <c r="J60" s="50" t="s">
        <v>39</v>
      </c>
      <c r="K60" s="50" t="s">
        <v>40</v>
      </c>
      <c r="L60" s="57"/>
      <c r="M60" s="52">
        <v>100</v>
      </c>
      <c r="N60" s="53" t="s">
        <v>27</v>
      </c>
      <c r="O60" s="54">
        <v>2</v>
      </c>
      <c r="P60" s="55">
        <f t="shared" si="13"/>
        <v>200</v>
      </c>
    </row>
    <row r="61" customFormat="1" spans="2:16">
      <c r="B61" s="58" t="s">
        <v>41</v>
      </c>
      <c r="C61" s="58"/>
      <c r="D61" s="58"/>
      <c r="E61" s="59"/>
      <c r="F61" s="58"/>
      <c r="G61" s="58"/>
      <c r="H61" s="60">
        <f>SUM(H54:H60)</f>
        <v>16430</v>
      </c>
      <c r="J61" s="58" t="s">
        <v>41</v>
      </c>
      <c r="K61" s="58"/>
      <c r="L61" s="58"/>
      <c r="M61" s="59"/>
      <c r="N61" s="58"/>
      <c r="O61" s="58"/>
      <c r="P61" s="60">
        <f>SUM(P58:P60)</f>
        <v>875</v>
      </c>
    </row>
    <row r="62" customFormat="1" ht="16.2" spans="2:16">
      <c r="B62" s="48" t="s">
        <v>58</v>
      </c>
      <c r="C62" s="48"/>
      <c r="D62" s="48"/>
      <c r="E62" s="49"/>
      <c r="F62" s="48"/>
      <c r="G62" s="48"/>
      <c r="H62" s="48"/>
      <c r="J62" s="48" t="s">
        <v>59</v>
      </c>
      <c r="K62" s="48"/>
      <c r="L62" s="48"/>
      <c r="M62" s="49"/>
      <c r="N62" s="48"/>
      <c r="O62" s="48"/>
      <c r="P62" s="48"/>
    </row>
    <row r="63" customFormat="1" ht="60" spans="2:16">
      <c r="B63" s="50" t="s">
        <v>25</v>
      </c>
      <c r="C63" s="50" t="s">
        <v>26</v>
      </c>
      <c r="D63" s="51">
        <v>2021</v>
      </c>
      <c r="E63" s="52">
        <v>300</v>
      </c>
      <c r="F63" s="53" t="s">
        <v>27</v>
      </c>
      <c r="G63" s="54">
        <v>35</v>
      </c>
      <c r="H63" s="55">
        <f t="shared" ref="H63:H69" si="14">E63*G63</f>
        <v>10500</v>
      </c>
      <c r="J63" s="50" t="s">
        <v>52</v>
      </c>
      <c r="K63" s="50" t="s">
        <v>26</v>
      </c>
      <c r="L63" s="51">
        <v>2021</v>
      </c>
      <c r="M63" s="52">
        <v>250</v>
      </c>
      <c r="N63" s="53" t="s">
        <v>27</v>
      </c>
      <c r="O63" s="54">
        <v>5</v>
      </c>
      <c r="P63" s="55">
        <f t="shared" ref="P63:P68" si="15">M63*O63</f>
        <v>1250</v>
      </c>
    </row>
    <row r="64" customFormat="1" ht="75" spans="2:16">
      <c r="B64" s="50" t="s">
        <v>28</v>
      </c>
      <c r="C64" s="50" t="s">
        <v>29</v>
      </c>
      <c r="D64" s="56"/>
      <c r="E64" s="52">
        <v>2000</v>
      </c>
      <c r="F64" s="53" t="s">
        <v>30</v>
      </c>
      <c r="G64" s="54">
        <v>1</v>
      </c>
      <c r="H64" s="55">
        <f t="shared" si="14"/>
        <v>2000</v>
      </c>
      <c r="J64" s="50" t="s">
        <v>31</v>
      </c>
      <c r="K64" s="50" t="s">
        <v>32</v>
      </c>
      <c r="L64" s="56"/>
      <c r="M64" s="52">
        <v>20</v>
      </c>
      <c r="N64" s="53" t="s">
        <v>33</v>
      </c>
      <c r="O64" s="54">
        <v>5</v>
      </c>
      <c r="P64" s="55">
        <f t="shared" si="15"/>
        <v>100</v>
      </c>
    </row>
    <row r="65" customFormat="1" ht="45" spans="2:16">
      <c r="B65" s="50" t="s">
        <v>31</v>
      </c>
      <c r="C65" s="50" t="s">
        <v>32</v>
      </c>
      <c r="D65" s="56"/>
      <c r="E65" s="52">
        <v>20</v>
      </c>
      <c r="F65" s="53" t="s">
        <v>33</v>
      </c>
      <c r="G65" s="54">
        <v>5</v>
      </c>
      <c r="H65" s="55">
        <f t="shared" si="14"/>
        <v>100</v>
      </c>
      <c r="J65" s="50" t="s">
        <v>34</v>
      </c>
      <c r="K65" s="50" t="s">
        <v>35</v>
      </c>
      <c r="L65" s="56"/>
      <c r="M65" s="52">
        <v>15</v>
      </c>
      <c r="N65" s="53" t="s">
        <v>36</v>
      </c>
      <c r="O65" s="54">
        <v>5</v>
      </c>
      <c r="P65" s="55">
        <f t="shared" si="15"/>
        <v>75</v>
      </c>
    </row>
    <row r="66" customFormat="1" ht="45" spans="2:16">
      <c r="B66" s="50" t="s">
        <v>34</v>
      </c>
      <c r="C66" s="50" t="s">
        <v>35</v>
      </c>
      <c r="D66" s="56"/>
      <c r="E66" s="52">
        <v>15</v>
      </c>
      <c r="F66" s="53" t="s">
        <v>36</v>
      </c>
      <c r="G66" s="54">
        <v>5</v>
      </c>
      <c r="H66" s="55">
        <f t="shared" si="14"/>
        <v>75</v>
      </c>
      <c r="J66" s="50" t="s">
        <v>46</v>
      </c>
      <c r="K66" s="68" t="s">
        <v>47</v>
      </c>
      <c r="L66" s="56"/>
      <c r="M66" s="52">
        <v>500</v>
      </c>
      <c r="N66" s="53" t="s">
        <v>30</v>
      </c>
      <c r="O66" s="54">
        <v>1</v>
      </c>
      <c r="P66" s="55">
        <f t="shared" si="15"/>
        <v>500</v>
      </c>
    </row>
    <row r="67" customFormat="1" ht="45" spans="2:16">
      <c r="B67" s="50" t="s">
        <v>37</v>
      </c>
      <c r="C67" s="50" t="s">
        <v>37</v>
      </c>
      <c r="D67" s="56"/>
      <c r="E67" s="52">
        <v>7</v>
      </c>
      <c r="F67" s="53" t="s">
        <v>36</v>
      </c>
      <c r="G67" s="54">
        <v>15</v>
      </c>
      <c r="H67" s="55">
        <f t="shared" si="14"/>
        <v>105</v>
      </c>
      <c r="J67" s="50" t="s">
        <v>48</v>
      </c>
      <c r="K67" s="68"/>
      <c r="L67" s="56"/>
      <c r="M67" s="52">
        <v>300</v>
      </c>
      <c r="N67" s="53" t="s">
        <v>30</v>
      </c>
      <c r="O67" s="54">
        <v>1</v>
      </c>
      <c r="P67" s="55">
        <f t="shared" si="15"/>
        <v>300</v>
      </c>
    </row>
    <row r="68" customFormat="1" ht="90" spans="2:16">
      <c r="B68" s="50" t="s">
        <v>38</v>
      </c>
      <c r="C68" s="50" t="s">
        <v>38</v>
      </c>
      <c r="D68" s="56"/>
      <c r="E68" s="52">
        <v>10</v>
      </c>
      <c r="F68" s="53" t="s">
        <v>36</v>
      </c>
      <c r="G68" s="54">
        <v>15</v>
      </c>
      <c r="H68" s="55">
        <f t="shared" si="14"/>
        <v>150</v>
      </c>
      <c r="J68" s="50" t="s">
        <v>39</v>
      </c>
      <c r="K68" s="50" t="s">
        <v>40</v>
      </c>
      <c r="L68" s="57"/>
      <c r="M68" s="52">
        <v>100</v>
      </c>
      <c r="N68" s="53" t="s">
        <v>27</v>
      </c>
      <c r="O68" s="54">
        <v>73</v>
      </c>
      <c r="P68" s="55">
        <f t="shared" si="15"/>
        <v>7300</v>
      </c>
    </row>
    <row r="69" customFormat="1" spans="2:16">
      <c r="B69" s="50" t="s">
        <v>39</v>
      </c>
      <c r="C69" s="50" t="s">
        <v>40</v>
      </c>
      <c r="D69" s="57"/>
      <c r="E69" s="52">
        <v>100</v>
      </c>
      <c r="F69" s="53" t="s">
        <v>27</v>
      </c>
      <c r="G69" s="54">
        <v>35</v>
      </c>
      <c r="H69" s="55">
        <f t="shared" si="14"/>
        <v>3500</v>
      </c>
      <c r="J69" s="58" t="s">
        <v>41</v>
      </c>
      <c r="K69" s="58"/>
      <c r="L69" s="58"/>
      <c r="M69" s="59"/>
      <c r="N69" s="58"/>
      <c r="O69" s="58"/>
      <c r="P69" s="60">
        <f>SUM(P63:P68)</f>
        <v>9525</v>
      </c>
    </row>
    <row r="70" customFormat="1" ht="16.2" spans="2:16">
      <c r="B70" s="58" t="s">
        <v>41</v>
      </c>
      <c r="C70" s="58"/>
      <c r="D70" s="58"/>
      <c r="E70" s="59"/>
      <c r="F70" s="58"/>
      <c r="G70" s="58"/>
      <c r="H70" s="60">
        <f>SUM(H63:H69)</f>
        <v>16430</v>
      </c>
      <c r="J70" s="48" t="s">
        <v>60</v>
      </c>
      <c r="K70" s="48"/>
      <c r="L70" s="48"/>
      <c r="M70" s="49"/>
      <c r="N70" s="48"/>
      <c r="O70" s="48"/>
      <c r="P70" s="48"/>
    </row>
    <row r="71" customFormat="1" ht="60" spans="2:16">
      <c r="B71" s="48" t="s">
        <v>61</v>
      </c>
      <c r="C71" s="48"/>
      <c r="D71" s="48"/>
      <c r="E71" s="49"/>
      <c r="F71" s="48"/>
      <c r="G71" s="48"/>
      <c r="H71" s="48"/>
      <c r="J71" s="50" t="s">
        <v>52</v>
      </c>
      <c r="K71" s="50" t="s">
        <v>26</v>
      </c>
      <c r="L71" s="51">
        <v>2021</v>
      </c>
      <c r="M71" s="52">
        <v>250</v>
      </c>
      <c r="N71" s="53" t="s">
        <v>27</v>
      </c>
      <c r="O71" s="54">
        <v>6</v>
      </c>
      <c r="P71" s="55">
        <f t="shared" ref="P71:P74" si="16">M71*O71</f>
        <v>1500</v>
      </c>
    </row>
    <row r="72" customFormat="1" ht="75" spans="2:16">
      <c r="B72" s="50" t="s">
        <v>25</v>
      </c>
      <c r="C72" s="50" t="s">
        <v>26</v>
      </c>
      <c r="D72" s="51">
        <v>2021</v>
      </c>
      <c r="E72" s="52">
        <v>300</v>
      </c>
      <c r="F72" s="53" t="s">
        <v>27</v>
      </c>
      <c r="G72" s="54">
        <v>35</v>
      </c>
      <c r="H72" s="55">
        <f t="shared" ref="H72:H78" si="17">E72*G72</f>
        <v>10500</v>
      </c>
      <c r="J72" s="50" t="s">
        <v>31</v>
      </c>
      <c r="K72" s="50" t="s">
        <v>32</v>
      </c>
      <c r="L72" s="56"/>
      <c r="M72" s="52">
        <v>20</v>
      </c>
      <c r="N72" s="53" t="s">
        <v>33</v>
      </c>
      <c r="O72" s="54">
        <v>5</v>
      </c>
      <c r="P72" s="55">
        <f t="shared" si="16"/>
        <v>100</v>
      </c>
    </row>
    <row r="73" customFormat="1" ht="45" spans="2:16">
      <c r="B73" s="50" t="s">
        <v>28</v>
      </c>
      <c r="C73" s="50" t="s">
        <v>29</v>
      </c>
      <c r="D73" s="56"/>
      <c r="E73" s="52">
        <v>2000</v>
      </c>
      <c r="F73" s="53" t="s">
        <v>30</v>
      </c>
      <c r="G73" s="54">
        <v>1</v>
      </c>
      <c r="H73" s="55">
        <f t="shared" si="17"/>
        <v>2000</v>
      </c>
      <c r="J73" s="50" t="s">
        <v>34</v>
      </c>
      <c r="K73" s="50" t="s">
        <v>35</v>
      </c>
      <c r="L73" s="56"/>
      <c r="M73" s="52">
        <v>15</v>
      </c>
      <c r="N73" s="53" t="s">
        <v>36</v>
      </c>
      <c r="O73" s="54">
        <v>58</v>
      </c>
      <c r="P73" s="55">
        <f t="shared" si="16"/>
        <v>870</v>
      </c>
    </row>
    <row r="74" customFormat="1" ht="90" spans="2:16">
      <c r="B74" s="50" t="s">
        <v>31</v>
      </c>
      <c r="C74" s="50" t="s">
        <v>32</v>
      </c>
      <c r="D74" s="56"/>
      <c r="E74" s="52">
        <v>20</v>
      </c>
      <c r="F74" s="53" t="s">
        <v>33</v>
      </c>
      <c r="G74" s="54">
        <v>5</v>
      </c>
      <c r="H74" s="55">
        <f t="shared" si="17"/>
        <v>100</v>
      </c>
      <c r="J74" s="50" t="s">
        <v>39</v>
      </c>
      <c r="K74" s="50" t="s">
        <v>40</v>
      </c>
      <c r="L74" s="57"/>
      <c r="M74" s="52">
        <v>100</v>
      </c>
      <c r="N74" s="53" t="s">
        <v>27</v>
      </c>
      <c r="O74" s="54">
        <v>38</v>
      </c>
      <c r="P74" s="55">
        <f t="shared" si="16"/>
        <v>3800</v>
      </c>
    </row>
    <row r="75" customFormat="1" spans="2:16">
      <c r="B75" s="50" t="s">
        <v>34</v>
      </c>
      <c r="C75" s="50" t="s">
        <v>35</v>
      </c>
      <c r="D75" s="56"/>
      <c r="E75" s="52">
        <v>15</v>
      </c>
      <c r="F75" s="53" t="s">
        <v>36</v>
      </c>
      <c r="G75" s="54">
        <v>5</v>
      </c>
      <c r="H75" s="55">
        <f t="shared" si="17"/>
        <v>75</v>
      </c>
      <c r="J75" s="58" t="s">
        <v>41</v>
      </c>
      <c r="K75" s="58"/>
      <c r="L75" s="58"/>
      <c r="M75" s="59"/>
      <c r="N75" s="58"/>
      <c r="O75" s="58"/>
      <c r="P75" s="60">
        <f>SUM(P71:P74)</f>
        <v>6270</v>
      </c>
    </row>
    <row r="76" customFormat="1" ht="16.2" spans="2:16">
      <c r="B76" s="50" t="s">
        <v>37</v>
      </c>
      <c r="C76" s="50" t="s">
        <v>37</v>
      </c>
      <c r="D76" s="56"/>
      <c r="E76" s="52">
        <v>7</v>
      </c>
      <c r="F76" s="53" t="s">
        <v>36</v>
      </c>
      <c r="G76" s="54">
        <v>15</v>
      </c>
      <c r="H76" s="55">
        <f t="shared" si="17"/>
        <v>105</v>
      </c>
      <c r="J76" s="48" t="s">
        <v>62</v>
      </c>
      <c r="K76" s="48"/>
      <c r="L76" s="48"/>
      <c r="M76" s="49"/>
      <c r="N76" s="48"/>
      <c r="O76" s="48"/>
      <c r="P76" s="48"/>
    </row>
    <row r="77" customFormat="1" ht="45" spans="2:16">
      <c r="B77" s="50" t="s">
        <v>38</v>
      </c>
      <c r="C77" s="50" t="s">
        <v>38</v>
      </c>
      <c r="D77" s="56"/>
      <c r="E77" s="52">
        <v>10</v>
      </c>
      <c r="F77" s="53" t="s">
        <v>36</v>
      </c>
      <c r="G77" s="54">
        <v>15</v>
      </c>
      <c r="H77" s="55">
        <f t="shared" si="17"/>
        <v>150</v>
      </c>
      <c r="J77" s="50" t="s">
        <v>28</v>
      </c>
      <c r="K77" s="50" t="s">
        <v>29</v>
      </c>
      <c r="L77" s="56">
        <v>2021</v>
      </c>
      <c r="M77" s="52">
        <v>2000</v>
      </c>
      <c r="N77" s="53" t="s">
        <v>30</v>
      </c>
      <c r="O77" s="54">
        <v>1</v>
      </c>
      <c r="P77" s="55">
        <f t="shared" ref="P77:P81" si="18">M77*O77</f>
        <v>2000</v>
      </c>
    </row>
    <row r="78" customFormat="1" ht="60" spans="2:16">
      <c r="B78" s="50" t="s">
        <v>39</v>
      </c>
      <c r="C78" s="50" t="s">
        <v>40</v>
      </c>
      <c r="D78" s="57"/>
      <c r="E78" s="52">
        <v>100</v>
      </c>
      <c r="F78" s="53" t="s">
        <v>27</v>
      </c>
      <c r="G78" s="54">
        <v>35</v>
      </c>
      <c r="H78" s="55">
        <f t="shared" si="17"/>
        <v>3500</v>
      </c>
      <c r="J78" s="50" t="s">
        <v>63</v>
      </c>
      <c r="K78" s="50" t="s">
        <v>64</v>
      </c>
      <c r="L78" s="57"/>
      <c r="M78" s="52">
        <v>50</v>
      </c>
      <c r="N78" s="53" t="s">
        <v>27</v>
      </c>
      <c r="O78" s="54">
        <v>33</v>
      </c>
      <c r="P78" s="55">
        <f t="shared" si="18"/>
        <v>1650</v>
      </c>
    </row>
    <row r="79" customFormat="1" spans="2:16">
      <c r="B79" s="58" t="s">
        <v>41</v>
      </c>
      <c r="C79" s="58"/>
      <c r="D79" s="58"/>
      <c r="E79" s="59"/>
      <c r="F79" s="58"/>
      <c r="G79" s="58"/>
      <c r="H79" s="60">
        <f>SUM(H72:H78)</f>
        <v>16430</v>
      </c>
      <c r="J79" s="58" t="s">
        <v>41</v>
      </c>
      <c r="K79" s="58"/>
      <c r="L79" s="58"/>
      <c r="M79" s="59"/>
      <c r="N79" s="58"/>
      <c r="O79" s="58"/>
      <c r="P79" s="60">
        <f>SUM(P77:P78)</f>
        <v>3650</v>
      </c>
    </row>
    <row r="80" customFormat="1" ht="16.2" spans="2:16">
      <c r="B80" s="48" t="s">
        <v>65</v>
      </c>
      <c r="C80" s="48"/>
      <c r="D80" s="48"/>
      <c r="E80" s="49"/>
      <c r="F80" s="48"/>
      <c r="G80" s="48"/>
      <c r="H80" s="48"/>
      <c r="J80" s="48" t="s">
        <v>66</v>
      </c>
      <c r="K80" s="48"/>
      <c r="L80" s="48"/>
      <c r="M80" s="49"/>
      <c r="N80" s="48"/>
      <c r="O80" s="48"/>
      <c r="P80" s="48"/>
    </row>
    <row r="81" customFormat="1" ht="90" spans="2:16">
      <c r="B81" s="50" t="s">
        <v>25</v>
      </c>
      <c r="C81" s="50" t="s">
        <v>26</v>
      </c>
      <c r="D81" s="51">
        <v>2021</v>
      </c>
      <c r="E81" s="52">
        <v>300</v>
      </c>
      <c r="F81" s="53" t="s">
        <v>27</v>
      </c>
      <c r="G81" s="54">
        <v>35</v>
      </c>
      <c r="H81" s="55">
        <f t="shared" ref="H81:H87" si="19">E81*G81</f>
        <v>10500</v>
      </c>
      <c r="J81" s="50" t="s">
        <v>39</v>
      </c>
      <c r="K81" s="50" t="s">
        <v>40</v>
      </c>
      <c r="L81" s="57">
        <v>2021</v>
      </c>
      <c r="M81" s="52">
        <v>100</v>
      </c>
      <c r="N81" s="53" t="s">
        <v>27</v>
      </c>
      <c r="O81" s="54">
        <v>35</v>
      </c>
      <c r="P81" s="55">
        <f t="shared" si="18"/>
        <v>3500</v>
      </c>
    </row>
    <row r="82" customFormat="1" spans="2:16">
      <c r="B82" s="50" t="s">
        <v>28</v>
      </c>
      <c r="C82" s="50" t="s">
        <v>29</v>
      </c>
      <c r="D82" s="56"/>
      <c r="E82" s="52">
        <v>2000</v>
      </c>
      <c r="F82" s="53" t="s">
        <v>30</v>
      </c>
      <c r="G82" s="54">
        <v>1</v>
      </c>
      <c r="H82" s="55">
        <f t="shared" si="19"/>
        <v>2000</v>
      </c>
      <c r="J82" s="58" t="s">
        <v>41</v>
      </c>
      <c r="K82" s="58"/>
      <c r="L82" s="58"/>
      <c r="M82" s="59"/>
      <c r="N82" s="58"/>
      <c r="O82" s="58"/>
      <c r="P82" s="60">
        <f>SUM(P81:P81)</f>
        <v>3500</v>
      </c>
    </row>
    <row r="83" customFormat="1" ht="16.2" spans="2:16">
      <c r="B83" s="50" t="s">
        <v>31</v>
      </c>
      <c r="C83" s="50" t="s">
        <v>32</v>
      </c>
      <c r="D83" s="56"/>
      <c r="E83" s="52">
        <v>20</v>
      </c>
      <c r="F83" s="53" t="s">
        <v>33</v>
      </c>
      <c r="G83" s="54">
        <v>5</v>
      </c>
      <c r="H83" s="55">
        <f t="shared" si="19"/>
        <v>100</v>
      </c>
      <c r="J83" s="48" t="s">
        <v>67</v>
      </c>
      <c r="K83" s="48"/>
      <c r="L83" s="48"/>
      <c r="M83" s="49"/>
      <c r="N83" s="48"/>
      <c r="O83" s="48"/>
      <c r="P83" s="48"/>
    </row>
    <row r="84" customFormat="1" ht="90" spans="2:16">
      <c r="B84" s="50" t="s">
        <v>34</v>
      </c>
      <c r="C84" s="50" t="s">
        <v>35</v>
      </c>
      <c r="D84" s="56"/>
      <c r="E84" s="52">
        <v>15</v>
      </c>
      <c r="F84" s="53" t="s">
        <v>36</v>
      </c>
      <c r="G84" s="54">
        <v>5</v>
      </c>
      <c r="H84" s="55">
        <f t="shared" si="19"/>
        <v>75</v>
      </c>
      <c r="J84" s="50" t="s">
        <v>39</v>
      </c>
      <c r="K84" s="50" t="s">
        <v>40</v>
      </c>
      <c r="L84" s="57">
        <v>2021</v>
      </c>
      <c r="M84" s="52">
        <v>100</v>
      </c>
      <c r="N84" s="53" t="s">
        <v>27</v>
      </c>
      <c r="O84" s="54">
        <v>33</v>
      </c>
      <c r="P84" s="55">
        <f>M84*O84</f>
        <v>3300</v>
      </c>
    </row>
    <row r="85" customFormat="1" spans="2:16">
      <c r="B85" s="50" t="s">
        <v>37</v>
      </c>
      <c r="C85" s="50" t="s">
        <v>37</v>
      </c>
      <c r="D85" s="56"/>
      <c r="E85" s="52">
        <v>7</v>
      </c>
      <c r="F85" s="53" t="s">
        <v>36</v>
      </c>
      <c r="G85" s="54">
        <v>15</v>
      </c>
      <c r="H85" s="55">
        <f t="shared" si="19"/>
        <v>105</v>
      </c>
      <c r="J85" s="58" t="s">
        <v>41</v>
      </c>
      <c r="K85" s="58"/>
      <c r="L85" s="58"/>
      <c r="M85" s="59"/>
      <c r="N85" s="58"/>
      <c r="O85" s="58"/>
      <c r="P85" s="60">
        <f>SUM(P84:P84)</f>
        <v>3300</v>
      </c>
    </row>
    <row r="86" customFormat="1" ht="16.2" spans="2:16">
      <c r="B86" s="50" t="s">
        <v>38</v>
      </c>
      <c r="C86" s="50" t="s">
        <v>38</v>
      </c>
      <c r="D86" s="56"/>
      <c r="E86" s="52">
        <v>10</v>
      </c>
      <c r="F86" s="53" t="s">
        <v>36</v>
      </c>
      <c r="G86" s="54">
        <v>15</v>
      </c>
      <c r="H86" s="55">
        <f t="shared" si="19"/>
        <v>150</v>
      </c>
      <c r="J86" s="48" t="s">
        <v>68</v>
      </c>
      <c r="K86" s="48"/>
      <c r="L86" s="48"/>
      <c r="M86" s="49"/>
      <c r="N86" s="48"/>
      <c r="O86" s="48"/>
      <c r="P86" s="48"/>
    </row>
    <row r="87" customFormat="1" ht="90" spans="2:16">
      <c r="B87" s="50" t="s">
        <v>39</v>
      </c>
      <c r="C87" s="50" t="s">
        <v>40</v>
      </c>
      <c r="D87" s="57"/>
      <c r="E87" s="52">
        <v>100</v>
      </c>
      <c r="F87" s="53" t="s">
        <v>27</v>
      </c>
      <c r="G87" s="54">
        <v>35</v>
      </c>
      <c r="H87" s="55">
        <f t="shared" si="19"/>
        <v>3500</v>
      </c>
      <c r="J87" s="50" t="s">
        <v>39</v>
      </c>
      <c r="K87" s="50" t="s">
        <v>40</v>
      </c>
      <c r="L87" s="57">
        <v>2021</v>
      </c>
      <c r="M87" s="52">
        <v>100</v>
      </c>
      <c r="N87" s="53" t="s">
        <v>27</v>
      </c>
      <c r="O87" s="54">
        <v>40</v>
      </c>
      <c r="P87" s="55">
        <f t="shared" ref="P87:P92" si="20">M87*O87</f>
        <v>4000</v>
      </c>
    </row>
    <row r="88" customFormat="1" spans="2:16">
      <c r="B88" s="58" t="s">
        <v>41</v>
      </c>
      <c r="C88" s="58"/>
      <c r="D88" s="58"/>
      <c r="E88" s="59"/>
      <c r="F88" s="58"/>
      <c r="G88" s="58"/>
      <c r="H88" s="60">
        <f>SUM(H81:H87)</f>
        <v>16430</v>
      </c>
      <c r="J88" s="58" t="s">
        <v>41</v>
      </c>
      <c r="K88" s="58"/>
      <c r="L88" s="58"/>
      <c r="M88" s="59"/>
      <c r="N88" s="58"/>
      <c r="O88" s="58"/>
      <c r="P88" s="60">
        <f>SUM(P87:P87)</f>
        <v>4000</v>
      </c>
    </row>
    <row r="89" customFormat="1" ht="16.2" spans="2:16">
      <c r="B89" s="48" t="s">
        <v>69</v>
      </c>
      <c r="C89" s="48"/>
      <c r="D89" s="48"/>
      <c r="E89" s="49"/>
      <c r="F89" s="48"/>
      <c r="G89" s="48"/>
      <c r="H89" s="48"/>
      <c r="J89" s="48" t="s">
        <v>70</v>
      </c>
      <c r="K89" s="48"/>
      <c r="L89" s="48"/>
      <c r="M89" s="49"/>
      <c r="N89" s="48"/>
      <c r="O89" s="48"/>
      <c r="P89" s="48"/>
    </row>
    <row r="90" customFormat="1" ht="75" spans="2:16">
      <c r="B90" s="50" t="s">
        <v>25</v>
      </c>
      <c r="C90" s="50" t="s">
        <v>26</v>
      </c>
      <c r="D90" s="51">
        <v>2021</v>
      </c>
      <c r="E90" s="52">
        <v>300</v>
      </c>
      <c r="F90" s="53" t="s">
        <v>27</v>
      </c>
      <c r="G90" s="54">
        <v>35</v>
      </c>
      <c r="H90" s="55">
        <f t="shared" ref="H90:H96" si="21">E90*G90</f>
        <v>10500</v>
      </c>
      <c r="J90" s="50" t="s">
        <v>71</v>
      </c>
      <c r="K90" s="50" t="s">
        <v>72</v>
      </c>
      <c r="L90" s="51">
        <v>2021</v>
      </c>
      <c r="M90" s="52">
        <v>630</v>
      </c>
      <c r="N90" s="53" t="s">
        <v>27</v>
      </c>
      <c r="O90" s="54">
        <v>12</v>
      </c>
      <c r="P90" s="55">
        <f t="shared" si="20"/>
        <v>7560</v>
      </c>
    </row>
    <row r="91" customFormat="1" ht="60" spans="2:16">
      <c r="B91" s="50" t="s">
        <v>28</v>
      </c>
      <c r="C91" s="50" t="s">
        <v>29</v>
      </c>
      <c r="D91" s="56"/>
      <c r="E91" s="52">
        <v>2000</v>
      </c>
      <c r="F91" s="53" t="s">
        <v>30</v>
      </c>
      <c r="G91" s="54">
        <v>1</v>
      </c>
      <c r="H91" s="55">
        <f t="shared" si="21"/>
        <v>2000</v>
      </c>
      <c r="J91" s="50" t="s">
        <v>73</v>
      </c>
      <c r="K91" s="50" t="s">
        <v>26</v>
      </c>
      <c r="L91" s="56"/>
      <c r="M91" s="52">
        <v>800</v>
      </c>
      <c r="N91" s="53" t="s">
        <v>27</v>
      </c>
      <c r="O91" s="54">
        <v>12</v>
      </c>
      <c r="P91" s="55">
        <f t="shared" si="20"/>
        <v>9600</v>
      </c>
    </row>
    <row r="92" customFormat="1" ht="45" spans="2:16">
      <c r="B92" s="50" t="s">
        <v>31</v>
      </c>
      <c r="C92" s="50" t="s">
        <v>32</v>
      </c>
      <c r="D92" s="56"/>
      <c r="E92" s="52">
        <v>20</v>
      </c>
      <c r="F92" s="53" t="s">
        <v>33</v>
      </c>
      <c r="G92" s="54">
        <v>5</v>
      </c>
      <c r="H92" s="55">
        <f t="shared" si="21"/>
        <v>100</v>
      </c>
      <c r="J92" s="50" t="s">
        <v>34</v>
      </c>
      <c r="K92" s="50" t="s">
        <v>35</v>
      </c>
      <c r="L92" s="56"/>
      <c r="M92" s="52">
        <v>15</v>
      </c>
      <c r="N92" s="53" t="s">
        <v>36</v>
      </c>
      <c r="O92" s="54">
        <v>20</v>
      </c>
      <c r="P92" s="55">
        <f t="shared" si="20"/>
        <v>300</v>
      </c>
    </row>
    <row r="93" customFormat="1" spans="2:16">
      <c r="B93" s="50" t="s">
        <v>34</v>
      </c>
      <c r="C93" s="50" t="s">
        <v>35</v>
      </c>
      <c r="D93" s="56"/>
      <c r="E93" s="52">
        <v>15</v>
      </c>
      <c r="F93" s="53" t="s">
        <v>36</v>
      </c>
      <c r="G93" s="54">
        <v>5</v>
      </c>
      <c r="H93" s="55">
        <f t="shared" si="21"/>
        <v>75</v>
      </c>
      <c r="J93" s="58" t="s">
        <v>41</v>
      </c>
      <c r="K93" s="58"/>
      <c r="L93" s="58"/>
      <c r="M93" s="59"/>
      <c r="N93" s="58"/>
      <c r="O93" s="58"/>
      <c r="P93" s="60">
        <f>SUM(P90:P92)</f>
        <v>17460</v>
      </c>
    </row>
    <row r="94" customFormat="1" ht="16.2" spans="2:16">
      <c r="B94" s="50" t="s">
        <v>37</v>
      </c>
      <c r="C94" s="50" t="s">
        <v>37</v>
      </c>
      <c r="D94" s="56"/>
      <c r="E94" s="52">
        <v>7</v>
      </c>
      <c r="F94" s="53" t="s">
        <v>36</v>
      </c>
      <c r="G94" s="54">
        <v>15</v>
      </c>
      <c r="H94" s="55">
        <f t="shared" si="21"/>
        <v>105</v>
      </c>
      <c r="J94" s="48" t="s">
        <v>74</v>
      </c>
      <c r="K94" s="48"/>
      <c r="L94" s="48"/>
      <c r="M94" s="49"/>
      <c r="N94" s="48"/>
      <c r="O94" s="48"/>
      <c r="P94" s="48"/>
    </row>
    <row r="95" customFormat="1" ht="30" spans="2:16">
      <c r="B95" s="50" t="s">
        <v>38</v>
      </c>
      <c r="C95" s="50" t="s">
        <v>38</v>
      </c>
      <c r="D95" s="56"/>
      <c r="E95" s="52">
        <v>10</v>
      </c>
      <c r="F95" s="53" t="s">
        <v>36</v>
      </c>
      <c r="G95" s="54">
        <v>15</v>
      </c>
      <c r="H95" s="55">
        <f t="shared" si="21"/>
        <v>150</v>
      </c>
      <c r="J95" s="50" t="s">
        <v>37</v>
      </c>
      <c r="K95" s="50" t="s">
        <v>37</v>
      </c>
      <c r="L95" s="56">
        <v>2021</v>
      </c>
      <c r="M95" s="52">
        <v>7</v>
      </c>
      <c r="N95" s="53" t="s">
        <v>36</v>
      </c>
      <c r="O95" s="54">
        <v>2</v>
      </c>
      <c r="P95" s="55">
        <f t="shared" ref="P95:P97" si="22">M95*O95</f>
        <v>14</v>
      </c>
    </row>
    <row r="96" customFormat="1" ht="30" spans="2:16">
      <c r="B96" s="50" t="s">
        <v>39</v>
      </c>
      <c r="C96" s="50" t="s">
        <v>40</v>
      </c>
      <c r="D96" s="57"/>
      <c r="E96" s="52">
        <v>100</v>
      </c>
      <c r="F96" s="53" t="s">
        <v>27</v>
      </c>
      <c r="G96" s="54">
        <v>35</v>
      </c>
      <c r="H96" s="55">
        <f t="shared" si="21"/>
        <v>3500</v>
      </c>
      <c r="J96" s="50" t="s">
        <v>38</v>
      </c>
      <c r="K96" s="50" t="s">
        <v>38</v>
      </c>
      <c r="L96" s="56"/>
      <c r="M96" s="52">
        <v>10</v>
      </c>
      <c r="N96" s="53" t="s">
        <v>36</v>
      </c>
      <c r="O96" s="54">
        <v>2</v>
      </c>
      <c r="P96" s="55">
        <f t="shared" si="22"/>
        <v>20</v>
      </c>
    </row>
    <row r="97" customFormat="1" ht="60" spans="2:16">
      <c r="B97" s="58" t="s">
        <v>41</v>
      </c>
      <c r="C97" s="58"/>
      <c r="D97" s="58"/>
      <c r="E97" s="59"/>
      <c r="F97" s="58"/>
      <c r="G97" s="58"/>
      <c r="H97" s="60">
        <f>SUM(H90:H96)</f>
        <v>16430</v>
      </c>
      <c r="J97" s="50" t="s">
        <v>75</v>
      </c>
      <c r="K97" s="50" t="s">
        <v>76</v>
      </c>
      <c r="L97" s="57"/>
      <c r="M97" s="52">
        <v>450</v>
      </c>
      <c r="N97" s="53" t="s">
        <v>27</v>
      </c>
      <c r="O97" s="54">
        <v>1</v>
      </c>
      <c r="P97" s="55">
        <f t="shared" si="22"/>
        <v>450</v>
      </c>
    </row>
    <row r="98" customFormat="1" ht="16.2" spans="2:16">
      <c r="B98" s="48" t="s">
        <v>77</v>
      </c>
      <c r="C98" s="48"/>
      <c r="D98" s="48"/>
      <c r="E98" s="49"/>
      <c r="F98" s="48"/>
      <c r="G98" s="48"/>
      <c r="H98" s="48"/>
      <c r="J98" s="58" t="s">
        <v>41</v>
      </c>
      <c r="K98" s="58"/>
      <c r="L98" s="58"/>
      <c r="M98" s="59"/>
      <c r="N98" s="58"/>
      <c r="O98" s="58"/>
      <c r="P98" s="60">
        <f>SUM(P95:P97)</f>
        <v>484</v>
      </c>
    </row>
    <row r="99" customFormat="1" ht="16.2" spans="2:16">
      <c r="B99" s="50" t="s">
        <v>25</v>
      </c>
      <c r="C99" s="50" t="s">
        <v>26</v>
      </c>
      <c r="D99" s="51">
        <v>2021</v>
      </c>
      <c r="E99" s="52">
        <v>300</v>
      </c>
      <c r="F99" s="53" t="s">
        <v>27</v>
      </c>
      <c r="G99" s="54">
        <v>35</v>
      </c>
      <c r="H99" s="55">
        <f t="shared" ref="H99:H105" si="23">E99*G99</f>
        <v>10500</v>
      </c>
      <c r="J99" s="48" t="s">
        <v>78</v>
      </c>
      <c r="K99" s="48"/>
      <c r="L99" s="48"/>
      <c r="M99" s="49"/>
      <c r="N99" s="48"/>
      <c r="O99" s="48"/>
      <c r="P99" s="48"/>
    </row>
    <row r="100" customFormat="1" ht="30" spans="2:16">
      <c r="B100" s="50" t="s">
        <v>28</v>
      </c>
      <c r="C100" s="50" t="s">
        <v>29</v>
      </c>
      <c r="D100" s="56"/>
      <c r="E100" s="52">
        <v>2000</v>
      </c>
      <c r="F100" s="53" t="s">
        <v>30</v>
      </c>
      <c r="G100" s="54">
        <v>1</v>
      </c>
      <c r="H100" s="55">
        <f t="shared" si="23"/>
        <v>2000</v>
      </c>
      <c r="J100" s="50" t="s">
        <v>38</v>
      </c>
      <c r="K100" s="50" t="s">
        <v>38</v>
      </c>
      <c r="L100" s="57">
        <v>2021</v>
      </c>
      <c r="M100" s="52">
        <v>10</v>
      </c>
      <c r="N100" s="53" t="s">
        <v>36</v>
      </c>
      <c r="O100" s="54">
        <v>1</v>
      </c>
      <c r="P100" s="55">
        <f>M100*O100</f>
        <v>10</v>
      </c>
    </row>
    <row r="101" customFormat="1" spans="2:16">
      <c r="B101" s="50" t="s">
        <v>31</v>
      </c>
      <c r="C101" s="50" t="s">
        <v>32</v>
      </c>
      <c r="D101" s="56"/>
      <c r="E101" s="52">
        <v>20</v>
      </c>
      <c r="F101" s="53" t="s">
        <v>33</v>
      </c>
      <c r="G101" s="54">
        <v>5</v>
      </c>
      <c r="H101" s="55">
        <f t="shared" si="23"/>
        <v>100</v>
      </c>
      <c r="J101" s="58" t="s">
        <v>41</v>
      </c>
      <c r="K101" s="58"/>
      <c r="L101" s="58"/>
      <c r="M101" s="59"/>
      <c r="N101" s="58"/>
      <c r="O101" s="58"/>
      <c r="P101" s="60">
        <f>SUM(P100:P100)</f>
        <v>10</v>
      </c>
    </row>
    <row r="102" customFormat="1" ht="16.2" spans="2:16">
      <c r="B102" s="50" t="s">
        <v>34</v>
      </c>
      <c r="C102" s="50" t="s">
        <v>35</v>
      </c>
      <c r="D102" s="56"/>
      <c r="E102" s="52">
        <v>15</v>
      </c>
      <c r="F102" s="53" t="s">
        <v>36</v>
      </c>
      <c r="G102" s="54">
        <v>5</v>
      </c>
      <c r="H102" s="55">
        <f t="shared" si="23"/>
        <v>75</v>
      </c>
      <c r="J102" s="48" t="s">
        <v>79</v>
      </c>
      <c r="K102" s="48"/>
      <c r="L102" s="48"/>
      <c r="M102" s="49"/>
      <c r="N102" s="48"/>
      <c r="O102" s="48"/>
      <c r="P102" s="48"/>
    </row>
    <row r="103" customFormat="1" ht="30" spans="2:16">
      <c r="B103" s="50" t="s">
        <v>37</v>
      </c>
      <c r="C103" s="50" t="s">
        <v>37</v>
      </c>
      <c r="D103" s="56"/>
      <c r="E103" s="52">
        <v>7</v>
      </c>
      <c r="F103" s="53" t="s">
        <v>36</v>
      </c>
      <c r="G103" s="54">
        <v>15</v>
      </c>
      <c r="H103" s="55">
        <f t="shared" si="23"/>
        <v>105</v>
      </c>
      <c r="J103" s="50" t="s">
        <v>37</v>
      </c>
      <c r="K103" s="50" t="s">
        <v>37</v>
      </c>
      <c r="L103" s="69">
        <v>2021</v>
      </c>
      <c r="M103" s="52">
        <v>7</v>
      </c>
      <c r="N103" s="53" t="s">
        <v>36</v>
      </c>
      <c r="O103" s="54">
        <v>2</v>
      </c>
      <c r="P103" s="55">
        <f>M103*O103</f>
        <v>14</v>
      </c>
    </row>
    <row r="104" customFormat="1" spans="2:16">
      <c r="B104" s="50" t="s">
        <v>38</v>
      </c>
      <c r="C104" s="50" t="s">
        <v>38</v>
      </c>
      <c r="D104" s="56"/>
      <c r="E104" s="52">
        <v>10</v>
      </c>
      <c r="F104" s="53" t="s">
        <v>36</v>
      </c>
      <c r="G104" s="54">
        <v>15</v>
      </c>
      <c r="H104" s="55">
        <f t="shared" si="23"/>
        <v>150</v>
      </c>
      <c r="J104" s="58" t="s">
        <v>41</v>
      </c>
      <c r="K104" s="58"/>
      <c r="L104" s="58"/>
      <c r="M104" s="59"/>
      <c r="N104" s="58"/>
      <c r="O104" s="58"/>
      <c r="P104" s="60">
        <f>SUM(P103)</f>
        <v>14</v>
      </c>
    </row>
    <row r="105" customFormat="1" ht="16.2" spans="2:16">
      <c r="B105" s="50" t="s">
        <v>39</v>
      </c>
      <c r="C105" s="50" t="s">
        <v>40</v>
      </c>
      <c r="D105" s="57"/>
      <c r="E105" s="52">
        <v>100</v>
      </c>
      <c r="F105" s="53" t="s">
        <v>27</v>
      </c>
      <c r="G105" s="54">
        <v>35</v>
      </c>
      <c r="H105" s="55">
        <f t="shared" si="23"/>
        <v>3500</v>
      </c>
      <c r="J105" s="48" t="s">
        <v>80</v>
      </c>
      <c r="K105" s="48"/>
      <c r="L105" s="48"/>
      <c r="M105" s="49"/>
      <c r="N105" s="48"/>
      <c r="O105" s="48"/>
      <c r="P105" s="48"/>
    </row>
    <row r="106" customFormat="1" ht="75" spans="2:16">
      <c r="B106" s="58" t="s">
        <v>41</v>
      </c>
      <c r="C106" s="58"/>
      <c r="D106" s="58"/>
      <c r="E106" s="59"/>
      <c r="F106" s="58"/>
      <c r="G106" s="58"/>
      <c r="H106" s="60">
        <f>SUM(H99:H105)</f>
        <v>16430</v>
      </c>
      <c r="J106" s="50" t="s">
        <v>81</v>
      </c>
      <c r="K106" s="50" t="s">
        <v>82</v>
      </c>
      <c r="L106" s="69">
        <v>2021</v>
      </c>
      <c r="M106" s="52">
        <v>2800</v>
      </c>
      <c r="N106" s="53" t="s">
        <v>33</v>
      </c>
      <c r="O106" s="54">
        <v>1</v>
      </c>
      <c r="P106" s="55">
        <f t="shared" ref="P106:P111" si="24">M106*O106</f>
        <v>2800</v>
      </c>
    </row>
    <row r="107" customFormat="1" ht="16.2" spans="2:16">
      <c r="B107" s="48" t="s">
        <v>83</v>
      </c>
      <c r="C107" s="48"/>
      <c r="D107" s="48"/>
      <c r="E107" s="49"/>
      <c r="F107" s="48"/>
      <c r="G107" s="48"/>
      <c r="H107" s="48"/>
      <c r="J107" s="58" t="s">
        <v>41</v>
      </c>
      <c r="K107" s="58"/>
      <c r="L107" s="58"/>
      <c r="M107" s="59"/>
      <c r="N107" s="58"/>
      <c r="O107" s="58"/>
      <c r="P107" s="60">
        <f>SUM(P106)</f>
        <v>2800</v>
      </c>
    </row>
    <row r="108" customFormat="1" ht="16.2" spans="2:16">
      <c r="B108" s="50" t="s">
        <v>25</v>
      </c>
      <c r="C108" s="50" t="s">
        <v>26</v>
      </c>
      <c r="D108" s="51">
        <v>2021</v>
      </c>
      <c r="E108" s="52">
        <v>300</v>
      </c>
      <c r="F108" s="53" t="s">
        <v>27</v>
      </c>
      <c r="G108" s="54">
        <v>35</v>
      </c>
      <c r="H108" s="55">
        <f t="shared" ref="H108:H114" si="25">E108*G108</f>
        <v>10500</v>
      </c>
      <c r="J108" s="48" t="s">
        <v>84</v>
      </c>
      <c r="K108" s="48"/>
      <c r="L108" s="48"/>
      <c r="M108" s="49"/>
      <c r="N108" s="48"/>
      <c r="O108" s="48"/>
      <c r="P108" s="48"/>
    </row>
    <row r="109" customFormat="1" ht="60" spans="2:16">
      <c r="B109" s="50" t="s">
        <v>28</v>
      </c>
      <c r="C109" s="50" t="s">
        <v>29</v>
      </c>
      <c r="D109" s="56"/>
      <c r="E109" s="52">
        <v>2000</v>
      </c>
      <c r="F109" s="53" t="s">
        <v>30</v>
      </c>
      <c r="G109" s="54">
        <v>1</v>
      </c>
      <c r="H109" s="55">
        <f t="shared" si="25"/>
        <v>2000</v>
      </c>
      <c r="J109" s="50" t="s">
        <v>52</v>
      </c>
      <c r="K109" s="50" t="s">
        <v>26</v>
      </c>
      <c r="L109" s="51">
        <v>2021</v>
      </c>
      <c r="M109" s="52">
        <v>250</v>
      </c>
      <c r="N109" s="53" t="s">
        <v>27</v>
      </c>
      <c r="O109" s="54">
        <v>2</v>
      </c>
      <c r="P109" s="55">
        <f t="shared" si="24"/>
        <v>500</v>
      </c>
    </row>
    <row r="110" customFormat="1" ht="45" spans="2:16">
      <c r="B110" s="50" t="s">
        <v>31</v>
      </c>
      <c r="C110" s="50" t="s">
        <v>32</v>
      </c>
      <c r="D110" s="56"/>
      <c r="E110" s="52">
        <v>20</v>
      </c>
      <c r="F110" s="53" t="s">
        <v>33</v>
      </c>
      <c r="G110" s="54">
        <v>5</v>
      </c>
      <c r="H110" s="55">
        <f t="shared" si="25"/>
        <v>100</v>
      </c>
      <c r="J110" s="50" t="s">
        <v>34</v>
      </c>
      <c r="K110" s="50" t="s">
        <v>35</v>
      </c>
      <c r="L110" s="56"/>
      <c r="M110" s="52">
        <v>15</v>
      </c>
      <c r="N110" s="53" t="s">
        <v>36</v>
      </c>
      <c r="O110" s="54">
        <v>2</v>
      </c>
      <c r="P110" s="55">
        <f t="shared" si="24"/>
        <v>30</v>
      </c>
    </row>
    <row r="111" customFormat="1" ht="90" spans="2:16">
      <c r="B111" s="50" t="s">
        <v>34</v>
      </c>
      <c r="C111" s="50" t="s">
        <v>35</v>
      </c>
      <c r="D111" s="56"/>
      <c r="E111" s="52">
        <v>15</v>
      </c>
      <c r="F111" s="53" t="s">
        <v>36</v>
      </c>
      <c r="G111" s="54">
        <v>5</v>
      </c>
      <c r="H111" s="55">
        <f t="shared" si="25"/>
        <v>75</v>
      </c>
      <c r="J111" s="50" t="s">
        <v>39</v>
      </c>
      <c r="K111" s="50" t="s">
        <v>40</v>
      </c>
      <c r="L111" s="57"/>
      <c r="M111" s="52">
        <v>100</v>
      </c>
      <c r="N111" s="53" t="s">
        <v>27</v>
      </c>
      <c r="O111" s="54">
        <v>2</v>
      </c>
      <c r="P111" s="55">
        <f t="shared" si="24"/>
        <v>200</v>
      </c>
    </row>
    <row r="112" customFormat="1" spans="2:16">
      <c r="B112" s="50" t="s">
        <v>37</v>
      </c>
      <c r="C112" s="50" t="s">
        <v>37</v>
      </c>
      <c r="D112" s="56"/>
      <c r="E112" s="52">
        <v>7</v>
      </c>
      <c r="F112" s="53" t="s">
        <v>36</v>
      </c>
      <c r="G112" s="54">
        <v>15</v>
      </c>
      <c r="H112" s="55">
        <f t="shared" si="25"/>
        <v>105</v>
      </c>
      <c r="J112" s="58" t="s">
        <v>41</v>
      </c>
      <c r="K112" s="58"/>
      <c r="L112" s="58"/>
      <c r="M112" s="59"/>
      <c r="N112" s="58"/>
      <c r="O112" s="58"/>
      <c r="P112" s="60">
        <f>SUM(P109:P111)</f>
        <v>730</v>
      </c>
    </row>
    <row r="113" customFormat="1" spans="2:16">
      <c r="B113" s="50" t="s">
        <v>38</v>
      </c>
      <c r="C113" s="50" t="s">
        <v>38</v>
      </c>
      <c r="D113" s="56"/>
      <c r="E113" s="52">
        <v>10</v>
      </c>
      <c r="F113" s="53" t="s">
        <v>36</v>
      </c>
      <c r="G113" s="54">
        <v>15</v>
      </c>
      <c r="H113" s="55">
        <f t="shared" si="25"/>
        <v>150</v>
      </c>
      <c r="J113" s="61" t="s">
        <v>11</v>
      </c>
      <c r="K113" s="61"/>
      <c r="L113" s="61"/>
      <c r="M113" s="62"/>
      <c r="N113" s="61"/>
      <c r="O113" s="61"/>
      <c r="P113" s="63">
        <f>P107+P101+P98+P93+P88+P85+P82+P79+P75+P69+P61+P56+P51+P45+P40+P33+P22+P16+P104+P112</f>
        <v>105334</v>
      </c>
    </row>
    <row r="114" customFormat="1" spans="2:16">
      <c r="B114" s="50" t="s">
        <v>39</v>
      </c>
      <c r="C114" s="50" t="s">
        <v>40</v>
      </c>
      <c r="D114" s="57"/>
      <c r="E114" s="52">
        <v>100</v>
      </c>
      <c r="F114" s="53" t="s">
        <v>27</v>
      </c>
      <c r="G114" s="54">
        <v>35</v>
      </c>
      <c r="H114" s="55">
        <f t="shared" si="25"/>
        <v>3500</v>
      </c>
      <c r="K114" s="4"/>
      <c r="L114" s="4"/>
      <c r="M114" s="65"/>
      <c r="O114" s="3"/>
      <c r="P114" s="3"/>
    </row>
    <row r="115" customFormat="1" spans="2:16">
      <c r="B115" s="58" t="s">
        <v>41</v>
      </c>
      <c r="C115" s="58"/>
      <c r="D115" s="58"/>
      <c r="E115" s="59"/>
      <c r="F115" s="58"/>
      <c r="G115" s="58"/>
      <c r="H115" s="60">
        <f>SUM(H108:H114)</f>
        <v>16430</v>
      </c>
      <c r="K115" s="4"/>
      <c r="L115" s="4"/>
      <c r="M115" s="65"/>
      <c r="O115" s="3"/>
      <c r="P115" s="3"/>
    </row>
    <row r="116" customFormat="1" ht="16.2" spans="2:16">
      <c r="B116" s="48" t="s">
        <v>85</v>
      </c>
      <c r="C116" s="48"/>
      <c r="D116" s="48"/>
      <c r="E116" s="49"/>
      <c r="F116" s="48"/>
      <c r="G116" s="48"/>
      <c r="H116" s="48"/>
      <c r="K116" s="4"/>
      <c r="L116" s="4"/>
      <c r="M116" s="65"/>
      <c r="O116" s="3"/>
      <c r="P116" s="3"/>
    </row>
    <row r="117" customFormat="1" spans="2:16">
      <c r="B117" s="50" t="s">
        <v>25</v>
      </c>
      <c r="C117" s="50" t="s">
        <v>26</v>
      </c>
      <c r="D117" s="51">
        <v>2021</v>
      </c>
      <c r="E117" s="52">
        <v>300</v>
      </c>
      <c r="F117" s="53" t="s">
        <v>27</v>
      </c>
      <c r="G117" s="54">
        <v>35</v>
      </c>
      <c r="H117" s="55">
        <f t="shared" ref="H117:H123" si="26">E117*G117</f>
        <v>10500</v>
      </c>
      <c r="J117" s="38"/>
      <c r="K117" s="39"/>
      <c r="L117" s="39"/>
      <c r="M117" s="70"/>
      <c r="O117" s="3"/>
      <c r="P117" s="3"/>
    </row>
    <row r="118" customFormat="1" spans="2:16">
      <c r="B118" s="50" t="s">
        <v>28</v>
      </c>
      <c r="C118" s="50" t="s">
        <v>29</v>
      </c>
      <c r="D118" s="56"/>
      <c r="E118" s="52">
        <v>2000</v>
      </c>
      <c r="F118" s="53" t="s">
        <v>30</v>
      </c>
      <c r="G118" s="54">
        <v>1</v>
      </c>
      <c r="H118" s="55">
        <f t="shared" si="26"/>
        <v>2000</v>
      </c>
      <c r="J118" s="41"/>
      <c r="K118" s="42"/>
      <c r="L118" s="42"/>
      <c r="M118" s="71"/>
      <c r="O118" s="3"/>
      <c r="P118" s="3"/>
    </row>
    <row r="119" customFormat="1" spans="2:16">
      <c r="B119" s="50" t="s">
        <v>31</v>
      </c>
      <c r="C119" s="50" t="s">
        <v>32</v>
      </c>
      <c r="D119" s="56"/>
      <c r="E119" s="52">
        <v>20</v>
      </c>
      <c r="F119" s="53" t="s">
        <v>33</v>
      </c>
      <c r="G119" s="54">
        <v>5</v>
      </c>
      <c r="H119" s="55">
        <f t="shared" si="26"/>
        <v>100</v>
      </c>
      <c r="J119" s="41"/>
      <c r="K119" s="42"/>
      <c r="L119" s="42"/>
      <c r="M119" s="71"/>
      <c r="O119" s="3"/>
      <c r="P119" s="3"/>
    </row>
    <row r="120" customFormat="1" spans="2:16">
      <c r="B120" s="50" t="s">
        <v>34</v>
      </c>
      <c r="C120" s="50" t="s">
        <v>35</v>
      </c>
      <c r="D120" s="56"/>
      <c r="E120" s="52">
        <v>15</v>
      </c>
      <c r="F120" s="53" t="s">
        <v>36</v>
      </c>
      <c r="G120" s="54">
        <v>5</v>
      </c>
      <c r="H120" s="55">
        <f t="shared" si="26"/>
        <v>75</v>
      </c>
      <c r="J120" s="41"/>
      <c r="K120" s="42"/>
      <c r="L120" s="42"/>
      <c r="M120" s="71"/>
      <c r="O120" s="3"/>
      <c r="P120" s="3"/>
    </row>
    <row r="121" customFormat="1" spans="2:16">
      <c r="B121" s="50" t="s">
        <v>37</v>
      </c>
      <c r="C121" s="50" t="s">
        <v>37</v>
      </c>
      <c r="D121" s="56"/>
      <c r="E121" s="52">
        <v>7</v>
      </c>
      <c r="F121" s="53" t="s">
        <v>36</v>
      </c>
      <c r="G121" s="54">
        <v>15</v>
      </c>
      <c r="H121" s="55">
        <f t="shared" si="26"/>
        <v>105</v>
      </c>
      <c r="J121" s="41"/>
      <c r="K121" s="42"/>
      <c r="L121" s="42"/>
      <c r="M121" s="71"/>
      <c r="O121" s="3"/>
      <c r="P121" s="3"/>
    </row>
    <row r="122" customFormat="1" spans="2:8">
      <c r="B122" s="50" t="s">
        <v>38</v>
      </c>
      <c r="C122" s="50" t="s">
        <v>38</v>
      </c>
      <c r="D122" s="56"/>
      <c r="E122" s="52">
        <v>10</v>
      </c>
      <c r="F122" s="53" t="s">
        <v>36</v>
      </c>
      <c r="G122" s="54">
        <v>15</v>
      </c>
      <c r="H122" s="55">
        <f t="shared" si="26"/>
        <v>150</v>
      </c>
    </row>
    <row r="123" customFormat="1" spans="2:8">
      <c r="B123" s="50" t="s">
        <v>39</v>
      </c>
      <c r="C123" s="50" t="s">
        <v>40</v>
      </c>
      <c r="D123" s="57"/>
      <c r="E123" s="52">
        <v>100</v>
      </c>
      <c r="F123" s="53" t="s">
        <v>27</v>
      </c>
      <c r="G123" s="54">
        <v>35</v>
      </c>
      <c r="H123" s="55">
        <f t="shared" si="26"/>
        <v>3500</v>
      </c>
    </row>
    <row r="124" customFormat="1" spans="2:8">
      <c r="B124" s="58" t="s">
        <v>41</v>
      </c>
      <c r="C124" s="58"/>
      <c r="D124" s="58"/>
      <c r="E124" s="59"/>
      <c r="F124" s="58"/>
      <c r="G124" s="58"/>
      <c r="H124" s="60">
        <f>SUM(H117:H123)</f>
        <v>16430</v>
      </c>
    </row>
    <row r="125" customFormat="1" ht="16.2" spans="2:8">
      <c r="B125" s="48" t="s">
        <v>86</v>
      </c>
      <c r="C125" s="48"/>
      <c r="D125" s="48"/>
      <c r="E125" s="49"/>
      <c r="F125" s="48"/>
      <c r="G125" s="48"/>
      <c r="H125" s="48"/>
    </row>
    <row r="126" customFormat="1" spans="2:8">
      <c r="B126" s="50" t="s">
        <v>25</v>
      </c>
      <c r="C126" s="50" t="s">
        <v>26</v>
      </c>
      <c r="D126" s="51">
        <v>2021</v>
      </c>
      <c r="E126" s="52">
        <v>300</v>
      </c>
      <c r="F126" s="53" t="s">
        <v>27</v>
      </c>
      <c r="G126" s="54">
        <v>35</v>
      </c>
      <c r="H126" s="55">
        <f t="shared" ref="H126:H132" si="27">E126*G126</f>
        <v>10500</v>
      </c>
    </row>
    <row r="127" customFormat="1" spans="2:8">
      <c r="B127" s="50" t="s">
        <v>28</v>
      </c>
      <c r="C127" s="50" t="s">
        <v>29</v>
      </c>
      <c r="D127" s="56"/>
      <c r="E127" s="52">
        <v>2000</v>
      </c>
      <c r="F127" s="53" t="s">
        <v>30</v>
      </c>
      <c r="G127" s="54">
        <v>1</v>
      </c>
      <c r="H127" s="55">
        <f t="shared" si="27"/>
        <v>2000</v>
      </c>
    </row>
    <row r="128" customFormat="1" spans="2:8">
      <c r="B128" s="50" t="s">
        <v>31</v>
      </c>
      <c r="C128" s="50" t="s">
        <v>32</v>
      </c>
      <c r="D128" s="56"/>
      <c r="E128" s="52">
        <v>20</v>
      </c>
      <c r="F128" s="53" t="s">
        <v>33</v>
      </c>
      <c r="G128" s="54">
        <v>5</v>
      </c>
      <c r="H128" s="55">
        <f t="shared" si="27"/>
        <v>100</v>
      </c>
    </row>
    <row r="129" customFormat="1" spans="2:8">
      <c r="B129" s="50" t="s">
        <v>34</v>
      </c>
      <c r="C129" s="50" t="s">
        <v>35</v>
      </c>
      <c r="D129" s="56"/>
      <c r="E129" s="52">
        <v>15</v>
      </c>
      <c r="F129" s="53" t="s">
        <v>36</v>
      </c>
      <c r="G129" s="54">
        <v>5</v>
      </c>
      <c r="H129" s="55">
        <f t="shared" si="27"/>
        <v>75</v>
      </c>
    </row>
    <row r="130" customFormat="1" spans="2:8">
      <c r="B130" s="50" t="s">
        <v>37</v>
      </c>
      <c r="C130" s="50" t="s">
        <v>37</v>
      </c>
      <c r="D130" s="56"/>
      <c r="E130" s="52">
        <v>7</v>
      </c>
      <c r="F130" s="53" t="s">
        <v>36</v>
      </c>
      <c r="G130" s="54">
        <v>15</v>
      </c>
      <c r="H130" s="55">
        <f t="shared" si="27"/>
        <v>105</v>
      </c>
    </row>
    <row r="131" customFormat="1" spans="2:8">
      <c r="B131" s="50" t="s">
        <v>38</v>
      </c>
      <c r="C131" s="50" t="s">
        <v>38</v>
      </c>
      <c r="D131" s="56"/>
      <c r="E131" s="52">
        <v>10</v>
      </c>
      <c r="F131" s="53" t="s">
        <v>36</v>
      </c>
      <c r="G131" s="54">
        <v>15</v>
      </c>
      <c r="H131" s="55">
        <f t="shared" si="27"/>
        <v>150</v>
      </c>
    </row>
    <row r="132" customFormat="1" spans="2:8">
      <c r="B132" s="50" t="s">
        <v>39</v>
      </c>
      <c r="C132" s="50" t="s">
        <v>40</v>
      </c>
      <c r="D132" s="57"/>
      <c r="E132" s="52">
        <v>100</v>
      </c>
      <c r="F132" s="53" t="s">
        <v>27</v>
      </c>
      <c r="G132" s="54">
        <v>35</v>
      </c>
      <c r="H132" s="55">
        <f t="shared" si="27"/>
        <v>3500</v>
      </c>
    </row>
    <row r="133" customFormat="1" spans="2:8">
      <c r="B133" s="58" t="s">
        <v>41</v>
      </c>
      <c r="C133" s="58"/>
      <c r="D133" s="58"/>
      <c r="E133" s="59"/>
      <c r="F133" s="58"/>
      <c r="G133" s="58"/>
      <c r="H133" s="60">
        <f>SUM(H126:H132)</f>
        <v>16430</v>
      </c>
    </row>
    <row r="134" customFormat="1" ht="16.2" spans="2:8">
      <c r="B134" s="48" t="s">
        <v>87</v>
      </c>
      <c r="C134" s="48"/>
      <c r="D134" s="48"/>
      <c r="E134" s="49"/>
      <c r="F134" s="48"/>
      <c r="G134" s="48"/>
      <c r="H134" s="48"/>
    </row>
    <row r="135" customFormat="1" spans="2:8">
      <c r="B135" s="50" t="s">
        <v>71</v>
      </c>
      <c r="C135" s="50" t="s">
        <v>72</v>
      </c>
      <c r="D135" s="51">
        <v>2021</v>
      </c>
      <c r="E135" s="52">
        <v>630</v>
      </c>
      <c r="F135" s="53" t="s">
        <v>27</v>
      </c>
      <c r="G135" s="54">
        <v>6</v>
      </c>
      <c r="H135" s="55">
        <f t="shared" ref="H135:H139" si="28">E135*G135</f>
        <v>3780</v>
      </c>
    </row>
    <row r="136" customFormat="1" spans="2:8">
      <c r="B136" s="50" t="s">
        <v>73</v>
      </c>
      <c r="C136" s="50" t="s">
        <v>26</v>
      </c>
      <c r="D136" s="56"/>
      <c r="E136" s="52">
        <v>800</v>
      </c>
      <c r="F136" s="53" t="s">
        <v>27</v>
      </c>
      <c r="G136" s="54">
        <v>6</v>
      </c>
      <c r="H136" s="55">
        <f t="shared" si="28"/>
        <v>4800</v>
      </c>
    </row>
    <row r="137" customFormat="1" spans="2:8">
      <c r="B137" s="50" t="s">
        <v>34</v>
      </c>
      <c r="C137" s="50" t="s">
        <v>35</v>
      </c>
      <c r="D137" s="56"/>
      <c r="E137" s="52">
        <v>15</v>
      </c>
      <c r="F137" s="53" t="s">
        <v>36</v>
      </c>
      <c r="G137" s="54">
        <v>10</v>
      </c>
      <c r="H137" s="55">
        <f t="shared" si="28"/>
        <v>150</v>
      </c>
    </row>
    <row r="138" customFormat="1" spans="2:8">
      <c r="B138" s="50" t="s">
        <v>37</v>
      </c>
      <c r="C138" s="50" t="s">
        <v>37</v>
      </c>
      <c r="D138" s="56"/>
      <c r="E138" s="52">
        <v>7</v>
      </c>
      <c r="F138" s="53" t="s">
        <v>36</v>
      </c>
      <c r="G138" s="54">
        <v>10</v>
      </c>
      <c r="H138" s="55">
        <f t="shared" si="28"/>
        <v>70</v>
      </c>
    </row>
    <row r="139" customFormat="1" spans="2:8">
      <c r="B139" s="50" t="s">
        <v>38</v>
      </c>
      <c r="C139" s="50" t="s">
        <v>38</v>
      </c>
      <c r="D139" s="57"/>
      <c r="E139" s="52">
        <v>10</v>
      </c>
      <c r="F139" s="53" t="s">
        <v>36</v>
      </c>
      <c r="G139" s="54">
        <v>10</v>
      </c>
      <c r="H139" s="55">
        <f t="shared" si="28"/>
        <v>100</v>
      </c>
    </row>
    <row r="140" customFormat="1" spans="2:8">
      <c r="B140" s="58" t="s">
        <v>41</v>
      </c>
      <c r="C140" s="58"/>
      <c r="D140" s="58"/>
      <c r="E140" s="59"/>
      <c r="F140" s="58"/>
      <c r="G140" s="58"/>
      <c r="H140" s="60">
        <f>SUM(H135:H139)</f>
        <v>8900</v>
      </c>
    </row>
    <row r="141" customFormat="1" ht="16.2" spans="2:8">
      <c r="B141" s="48" t="s">
        <v>88</v>
      </c>
      <c r="C141" s="48"/>
      <c r="D141" s="48"/>
      <c r="E141" s="49"/>
      <c r="F141" s="48"/>
      <c r="G141" s="48"/>
      <c r="H141" s="48"/>
    </row>
    <row r="142" customFormat="1" spans="2:8">
      <c r="B142" s="50" t="s">
        <v>71</v>
      </c>
      <c r="C142" s="50" t="s">
        <v>72</v>
      </c>
      <c r="D142" s="51">
        <v>2021</v>
      </c>
      <c r="E142" s="52">
        <v>630</v>
      </c>
      <c r="F142" s="53" t="s">
        <v>27</v>
      </c>
      <c r="G142" s="54">
        <v>6</v>
      </c>
      <c r="H142" s="55">
        <f t="shared" ref="H142:H146" si="29">E142*G142</f>
        <v>3780</v>
      </c>
    </row>
    <row r="143" customFormat="1" spans="2:8">
      <c r="B143" s="50" t="s">
        <v>73</v>
      </c>
      <c r="C143" s="50" t="s">
        <v>26</v>
      </c>
      <c r="D143" s="56"/>
      <c r="E143" s="52">
        <v>800</v>
      </c>
      <c r="F143" s="53" t="s">
        <v>27</v>
      </c>
      <c r="G143" s="54">
        <v>6</v>
      </c>
      <c r="H143" s="55">
        <f t="shared" si="29"/>
        <v>4800</v>
      </c>
    </row>
    <row r="144" customFormat="1" spans="2:8">
      <c r="B144" s="50" t="s">
        <v>34</v>
      </c>
      <c r="C144" s="50" t="s">
        <v>35</v>
      </c>
      <c r="D144" s="56"/>
      <c r="E144" s="52">
        <v>15</v>
      </c>
      <c r="F144" s="53" t="s">
        <v>36</v>
      </c>
      <c r="G144" s="54">
        <v>10</v>
      </c>
      <c r="H144" s="55">
        <f t="shared" si="29"/>
        <v>150</v>
      </c>
    </row>
    <row r="145" customFormat="1" spans="2:8">
      <c r="B145" s="50" t="s">
        <v>37</v>
      </c>
      <c r="C145" s="50" t="s">
        <v>37</v>
      </c>
      <c r="D145" s="56"/>
      <c r="E145" s="52">
        <v>7</v>
      </c>
      <c r="F145" s="53" t="s">
        <v>36</v>
      </c>
      <c r="G145" s="54">
        <v>10</v>
      </c>
      <c r="H145" s="55">
        <f t="shared" si="29"/>
        <v>70</v>
      </c>
    </row>
    <row r="146" customFormat="1" spans="2:8">
      <c r="B146" s="50" t="s">
        <v>38</v>
      </c>
      <c r="C146" s="50" t="s">
        <v>38</v>
      </c>
      <c r="D146" s="57"/>
      <c r="E146" s="52">
        <v>10</v>
      </c>
      <c r="F146" s="53" t="s">
        <v>36</v>
      </c>
      <c r="G146" s="54">
        <v>10</v>
      </c>
      <c r="H146" s="55">
        <f t="shared" si="29"/>
        <v>100</v>
      </c>
    </row>
    <row r="147" customFormat="1" spans="2:8">
      <c r="B147" s="58" t="s">
        <v>41</v>
      </c>
      <c r="C147" s="58"/>
      <c r="D147" s="58"/>
      <c r="E147" s="59"/>
      <c r="F147" s="58"/>
      <c r="G147" s="58"/>
      <c r="H147" s="60">
        <f>SUM(H142:H146)</f>
        <v>8900</v>
      </c>
    </row>
    <row r="148" customFormat="1" ht="16.2" spans="2:8">
      <c r="B148" s="48" t="s">
        <v>89</v>
      </c>
      <c r="C148" s="48"/>
      <c r="D148" s="48"/>
      <c r="E148" s="49"/>
      <c r="F148" s="48"/>
      <c r="G148" s="48"/>
      <c r="H148" s="48"/>
    </row>
    <row r="149" customFormat="1" spans="2:8">
      <c r="B149" s="50" t="s">
        <v>71</v>
      </c>
      <c r="C149" s="50" t="s">
        <v>72</v>
      </c>
      <c r="D149" s="51">
        <v>2021</v>
      </c>
      <c r="E149" s="52">
        <v>630</v>
      </c>
      <c r="F149" s="53" t="s">
        <v>27</v>
      </c>
      <c r="G149" s="54">
        <v>6</v>
      </c>
      <c r="H149" s="55">
        <f t="shared" ref="H149:H153" si="30">E149*G149</f>
        <v>3780</v>
      </c>
    </row>
    <row r="150" customFormat="1" spans="2:8">
      <c r="B150" s="50" t="s">
        <v>73</v>
      </c>
      <c r="C150" s="50" t="s">
        <v>26</v>
      </c>
      <c r="D150" s="56"/>
      <c r="E150" s="52">
        <v>800</v>
      </c>
      <c r="F150" s="53" t="s">
        <v>27</v>
      </c>
      <c r="G150" s="54">
        <v>6</v>
      </c>
      <c r="H150" s="55">
        <f t="shared" si="30"/>
        <v>4800</v>
      </c>
    </row>
    <row r="151" customFormat="1" spans="2:8">
      <c r="B151" s="50" t="s">
        <v>34</v>
      </c>
      <c r="C151" s="50" t="s">
        <v>35</v>
      </c>
      <c r="D151" s="56"/>
      <c r="E151" s="52">
        <v>15</v>
      </c>
      <c r="F151" s="53" t="s">
        <v>36</v>
      </c>
      <c r="G151" s="54">
        <v>10</v>
      </c>
      <c r="H151" s="55">
        <f t="shared" si="30"/>
        <v>150</v>
      </c>
    </row>
    <row r="152" customFormat="1" spans="2:8">
      <c r="B152" s="50" t="s">
        <v>37</v>
      </c>
      <c r="C152" s="50" t="s">
        <v>37</v>
      </c>
      <c r="D152" s="56"/>
      <c r="E152" s="52">
        <v>7</v>
      </c>
      <c r="F152" s="53" t="s">
        <v>36</v>
      </c>
      <c r="G152" s="54">
        <v>10</v>
      </c>
      <c r="H152" s="55">
        <f t="shared" si="30"/>
        <v>70</v>
      </c>
    </row>
    <row r="153" customFormat="1" spans="2:8">
      <c r="B153" s="50" t="s">
        <v>38</v>
      </c>
      <c r="C153" s="50" t="s">
        <v>38</v>
      </c>
      <c r="D153" s="57"/>
      <c r="E153" s="52">
        <v>10</v>
      </c>
      <c r="F153" s="53" t="s">
        <v>36</v>
      </c>
      <c r="G153" s="54">
        <v>10</v>
      </c>
      <c r="H153" s="55">
        <f t="shared" si="30"/>
        <v>100</v>
      </c>
    </row>
    <row r="154" customFormat="1" spans="2:8">
      <c r="B154" s="58" t="s">
        <v>41</v>
      </c>
      <c r="C154" s="58"/>
      <c r="D154" s="58"/>
      <c r="E154" s="59"/>
      <c r="F154" s="58"/>
      <c r="G154" s="58"/>
      <c r="H154" s="60">
        <f>SUM(H149:H153)</f>
        <v>8900</v>
      </c>
    </row>
    <row r="155" customFormat="1" ht="16.2" spans="2:8">
      <c r="B155" s="48" t="s">
        <v>80</v>
      </c>
      <c r="C155" s="48"/>
      <c r="D155" s="48"/>
      <c r="E155" s="49"/>
      <c r="F155" s="48"/>
      <c r="G155" s="48"/>
      <c r="H155" s="48"/>
    </row>
    <row r="156" customFormat="1" spans="2:8">
      <c r="B156" s="50" t="s">
        <v>90</v>
      </c>
      <c r="C156" s="50" t="s">
        <v>91</v>
      </c>
      <c r="D156" s="69">
        <v>2021</v>
      </c>
      <c r="E156" s="52">
        <v>4600</v>
      </c>
      <c r="F156" s="53" t="s">
        <v>33</v>
      </c>
      <c r="G156" s="54">
        <v>1</v>
      </c>
      <c r="H156" s="55">
        <f>E156*G156</f>
        <v>4600</v>
      </c>
    </row>
    <row r="157" customFormat="1" spans="2:8">
      <c r="B157" s="58" t="s">
        <v>41</v>
      </c>
      <c r="C157" s="58"/>
      <c r="D157" s="58"/>
      <c r="E157" s="59"/>
      <c r="F157" s="58"/>
      <c r="G157" s="58"/>
      <c r="H157" s="60">
        <f>SUM(H156)</f>
        <v>4600</v>
      </c>
    </row>
    <row r="158" spans="2:8">
      <c r="B158" s="61" t="s">
        <v>11</v>
      </c>
      <c r="C158" s="61"/>
      <c r="D158" s="61"/>
      <c r="E158" s="62"/>
      <c r="F158" s="61"/>
      <c r="G158" s="61"/>
      <c r="H158" s="63">
        <f>H157+H154+H147+H140+H133+H124+H115+H106+H97+H88+H79+H70+H61+H52+H43+H34+H25+H16</f>
        <v>261320</v>
      </c>
    </row>
    <row r="162" spans="2:9">
      <c r="B162" s="38"/>
      <c r="C162" s="39"/>
      <c r="D162" s="39"/>
      <c r="E162" s="70"/>
      <c r="I162" t="s">
        <v>92</v>
      </c>
    </row>
    <row r="163" spans="2:5">
      <c r="B163" s="41"/>
      <c r="C163" s="42"/>
      <c r="D163" s="42"/>
      <c r="E163" s="71"/>
    </row>
    <row r="164" spans="2:5">
      <c r="B164" s="41"/>
      <c r="C164" s="42"/>
      <c r="D164" s="42"/>
      <c r="E164" s="71"/>
    </row>
    <row r="165" spans="2:5">
      <c r="B165" s="41"/>
      <c r="C165" s="42"/>
      <c r="D165" s="42"/>
      <c r="E165" s="71"/>
    </row>
    <row r="166" spans="2:5">
      <c r="B166" s="41"/>
      <c r="C166" s="42"/>
      <c r="D166" s="42"/>
      <c r="E166" s="71"/>
    </row>
    <row r="167" spans="2:5">
      <c r="B167" s="41"/>
      <c r="C167" s="44"/>
      <c r="D167" s="44"/>
      <c r="E167" s="71"/>
    </row>
  </sheetData>
  <mergeCells count="112">
    <mergeCell ref="B1:C1"/>
    <mergeCell ref="B8:H8"/>
    <mergeCell ref="J8:P8"/>
    <mergeCell ref="B16:G16"/>
    <mergeCell ref="J16:O16"/>
    <mergeCell ref="B17:H17"/>
    <mergeCell ref="J17:P17"/>
    <mergeCell ref="J22:O22"/>
    <mergeCell ref="J23:P23"/>
    <mergeCell ref="B25:G25"/>
    <mergeCell ref="B26:H26"/>
    <mergeCell ref="J33:O33"/>
    <mergeCell ref="B34:G34"/>
    <mergeCell ref="J34:P34"/>
    <mergeCell ref="B35:H35"/>
    <mergeCell ref="J40:O40"/>
    <mergeCell ref="J41:P41"/>
    <mergeCell ref="B43:G43"/>
    <mergeCell ref="B44:H44"/>
    <mergeCell ref="J45:O45"/>
    <mergeCell ref="J46:P46"/>
    <mergeCell ref="J51:O51"/>
    <mergeCell ref="B52:G52"/>
    <mergeCell ref="J52:P52"/>
    <mergeCell ref="B53:H53"/>
    <mergeCell ref="J56:O56"/>
    <mergeCell ref="J57:P57"/>
    <mergeCell ref="B61:G61"/>
    <mergeCell ref="J61:O61"/>
    <mergeCell ref="B62:H62"/>
    <mergeCell ref="J62:P62"/>
    <mergeCell ref="J69:O69"/>
    <mergeCell ref="B70:G70"/>
    <mergeCell ref="J70:P70"/>
    <mergeCell ref="B71:H71"/>
    <mergeCell ref="J75:O75"/>
    <mergeCell ref="J76:P76"/>
    <mergeCell ref="B79:G79"/>
    <mergeCell ref="J79:O79"/>
    <mergeCell ref="B80:H80"/>
    <mergeCell ref="J80:P80"/>
    <mergeCell ref="J82:O82"/>
    <mergeCell ref="J83:P83"/>
    <mergeCell ref="J85:O85"/>
    <mergeCell ref="J86:P86"/>
    <mergeCell ref="B88:G88"/>
    <mergeCell ref="J88:O88"/>
    <mergeCell ref="B89:H89"/>
    <mergeCell ref="J89:P89"/>
    <mergeCell ref="J93:O93"/>
    <mergeCell ref="J94:P94"/>
    <mergeCell ref="B97:G97"/>
    <mergeCell ref="B98:H98"/>
    <mergeCell ref="J98:O98"/>
    <mergeCell ref="J99:P99"/>
    <mergeCell ref="J101:O101"/>
    <mergeCell ref="J102:P102"/>
    <mergeCell ref="J104:O104"/>
    <mergeCell ref="J105:P105"/>
    <mergeCell ref="B106:G106"/>
    <mergeCell ref="B107:H107"/>
    <mergeCell ref="J107:O107"/>
    <mergeCell ref="J108:P108"/>
    <mergeCell ref="J112:O112"/>
    <mergeCell ref="J113:O113"/>
    <mergeCell ref="B115:G115"/>
    <mergeCell ref="B116:H116"/>
    <mergeCell ref="B124:G124"/>
    <mergeCell ref="B125:H125"/>
    <mergeCell ref="B133:G133"/>
    <mergeCell ref="B134:H134"/>
    <mergeCell ref="B140:G140"/>
    <mergeCell ref="B141:H141"/>
    <mergeCell ref="B147:G147"/>
    <mergeCell ref="B148:H148"/>
    <mergeCell ref="B154:G154"/>
    <mergeCell ref="B155:H155"/>
    <mergeCell ref="B157:G157"/>
    <mergeCell ref="B158:G158"/>
    <mergeCell ref="D9:D15"/>
    <mergeCell ref="D18:D24"/>
    <mergeCell ref="D27:D33"/>
    <mergeCell ref="D36:D42"/>
    <mergeCell ref="D45:D51"/>
    <mergeCell ref="D54:D60"/>
    <mergeCell ref="D63:D69"/>
    <mergeCell ref="D72:D78"/>
    <mergeCell ref="D81:D87"/>
    <mergeCell ref="D90:D96"/>
    <mergeCell ref="D99:D105"/>
    <mergeCell ref="D108:D114"/>
    <mergeCell ref="D117:D123"/>
    <mergeCell ref="D126:D132"/>
    <mergeCell ref="D135:D139"/>
    <mergeCell ref="D142:D146"/>
    <mergeCell ref="D149:D153"/>
    <mergeCell ref="K30:K31"/>
    <mergeCell ref="K66:K67"/>
    <mergeCell ref="L9:L15"/>
    <mergeCell ref="L18:L21"/>
    <mergeCell ref="L24:L32"/>
    <mergeCell ref="L35:L39"/>
    <mergeCell ref="L42:L44"/>
    <mergeCell ref="L47:L50"/>
    <mergeCell ref="L53:L55"/>
    <mergeCell ref="L58:L60"/>
    <mergeCell ref="L63:L68"/>
    <mergeCell ref="L71:L74"/>
    <mergeCell ref="L77:L78"/>
    <mergeCell ref="L90:L92"/>
    <mergeCell ref="L95:L97"/>
    <mergeCell ref="L109:L1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2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4"/>
  <sheetViews>
    <sheetView zoomScale="80" zoomScaleNormal="80" workbookViewId="0">
      <selection activeCell="C29" sqref="C29"/>
    </sheetView>
  </sheetViews>
  <sheetFormatPr defaultColWidth="8.8" defaultRowHeight="15.6" outlineLevelCol="7"/>
  <cols>
    <col min="2" max="2" width="34.75" customWidth="1"/>
    <col min="3" max="3" width="45.1" customWidth="1"/>
    <col min="4" max="4" width="18.1" customWidth="1"/>
    <col min="6" max="6" width="10.3" customWidth="1"/>
    <col min="8" max="8" width="11.2" customWidth="1"/>
  </cols>
  <sheetData>
    <row r="1" ht="39.6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pans="2:8">
      <c r="B5" s="13" t="s">
        <v>7</v>
      </c>
      <c r="C5" s="15"/>
      <c r="D5" s="13"/>
      <c r="E5" s="45"/>
      <c r="F5" s="13"/>
      <c r="G5" s="13"/>
      <c r="H5" s="13"/>
    </row>
    <row r="6" spans="2:8">
      <c r="B6" s="16"/>
      <c r="C6" s="8"/>
      <c r="D6" s="16"/>
      <c r="E6" s="45"/>
      <c r="F6" s="16"/>
      <c r="G6" s="16"/>
      <c r="H6" s="16"/>
    </row>
    <row r="7" ht="32.4" spans="2:8">
      <c r="B7" s="46" t="s">
        <v>8</v>
      </c>
      <c r="C7" s="47" t="s">
        <v>17</v>
      </c>
      <c r="D7" s="47" t="s">
        <v>18</v>
      </c>
      <c r="E7" s="46" t="s">
        <v>19</v>
      </c>
      <c r="F7" s="46" t="s">
        <v>20</v>
      </c>
      <c r="G7" s="46" t="s">
        <v>21</v>
      </c>
      <c r="H7" s="46" t="s">
        <v>22</v>
      </c>
    </row>
    <row r="8" ht="16.2" spans="2:8">
      <c r="B8" s="48" t="s">
        <v>93</v>
      </c>
      <c r="C8" s="48"/>
      <c r="D8" s="48"/>
      <c r="E8" s="49"/>
      <c r="F8" s="48"/>
      <c r="G8" s="48"/>
      <c r="H8" s="48"/>
    </row>
    <row r="9" spans="2:8">
      <c r="B9" s="50" t="s">
        <v>94</v>
      </c>
      <c r="C9" s="50" t="s">
        <v>95</v>
      </c>
      <c r="D9" s="51">
        <v>2021</v>
      </c>
      <c r="E9" s="52">
        <v>750</v>
      </c>
      <c r="F9" s="53" t="s">
        <v>96</v>
      </c>
      <c r="G9" s="54">
        <v>60</v>
      </c>
      <c r="H9" s="55">
        <f>E9*G9</f>
        <v>45000</v>
      </c>
    </row>
    <row r="10" spans="2:8">
      <c r="B10" s="50" t="s">
        <v>97</v>
      </c>
      <c r="C10" s="50" t="s">
        <v>98</v>
      </c>
      <c r="D10" s="56"/>
      <c r="E10" s="52">
        <v>290</v>
      </c>
      <c r="F10" s="53" t="s">
        <v>99</v>
      </c>
      <c r="G10" s="54">
        <v>120</v>
      </c>
      <c r="H10" s="55">
        <f>E10*G10</f>
        <v>34800</v>
      </c>
    </row>
    <row r="11" spans="2:8">
      <c r="B11" s="50" t="s">
        <v>100</v>
      </c>
      <c r="C11" s="50" t="s">
        <v>101</v>
      </c>
      <c r="D11" s="56"/>
      <c r="E11" s="52">
        <v>1500</v>
      </c>
      <c r="F11" s="53" t="s">
        <v>102</v>
      </c>
      <c r="G11" s="54">
        <v>1</v>
      </c>
      <c r="H11" s="55">
        <f>E11*G11</f>
        <v>1500</v>
      </c>
    </row>
    <row r="12" spans="2:8">
      <c r="B12" s="50" t="s">
        <v>103</v>
      </c>
      <c r="C12" s="50" t="s">
        <v>104</v>
      </c>
      <c r="D12" s="56"/>
      <c r="E12" s="52">
        <v>1900</v>
      </c>
      <c r="F12" s="53" t="s">
        <v>102</v>
      </c>
      <c r="G12" s="54">
        <v>1</v>
      </c>
      <c r="H12" s="55">
        <f t="shared" ref="H12:H22" si="0">E12*G12</f>
        <v>1900</v>
      </c>
    </row>
    <row r="13" spans="2:8">
      <c r="B13" s="50" t="s">
        <v>105</v>
      </c>
      <c r="C13" s="50" t="s">
        <v>105</v>
      </c>
      <c r="D13" s="56"/>
      <c r="E13" s="52">
        <v>600</v>
      </c>
      <c r="F13" s="53" t="s">
        <v>106</v>
      </c>
      <c r="G13" s="54">
        <v>2</v>
      </c>
      <c r="H13" s="55">
        <f t="shared" si="0"/>
        <v>1200</v>
      </c>
    </row>
    <row r="14" spans="2:8">
      <c r="B14" s="50" t="s">
        <v>107</v>
      </c>
      <c r="C14" s="50" t="s">
        <v>108</v>
      </c>
      <c r="D14" s="57"/>
      <c r="E14" s="52">
        <v>750</v>
      </c>
      <c r="F14" s="53" t="s">
        <v>106</v>
      </c>
      <c r="G14" s="54">
        <v>2</v>
      </c>
      <c r="H14" s="55">
        <f t="shared" si="0"/>
        <v>1500</v>
      </c>
    </row>
    <row r="15" spans="2:8">
      <c r="B15" s="58" t="s">
        <v>41</v>
      </c>
      <c r="C15" s="58"/>
      <c r="D15" s="58"/>
      <c r="E15" s="59"/>
      <c r="F15" s="58"/>
      <c r="G15" s="58"/>
      <c r="H15" s="60">
        <f>SUM(H9:H14)</f>
        <v>85900</v>
      </c>
    </row>
    <row r="16" ht="16.2" spans="2:8">
      <c r="B16" s="48" t="s">
        <v>109</v>
      </c>
      <c r="C16" s="48"/>
      <c r="D16" s="48"/>
      <c r="E16" s="49"/>
      <c r="F16" s="48"/>
      <c r="G16" s="48"/>
      <c r="H16" s="48"/>
    </row>
    <row r="17" spans="2:8">
      <c r="B17" s="50" t="s">
        <v>94</v>
      </c>
      <c r="C17" s="50" t="s">
        <v>95</v>
      </c>
      <c r="D17" s="51">
        <v>2021</v>
      </c>
      <c r="E17" s="52">
        <v>750</v>
      </c>
      <c r="F17" s="53" t="s">
        <v>96</v>
      </c>
      <c r="G17" s="54">
        <v>30</v>
      </c>
      <c r="H17" s="55">
        <f t="shared" si="0"/>
        <v>22500</v>
      </c>
    </row>
    <row r="18" spans="2:8">
      <c r="B18" s="50" t="s">
        <v>97</v>
      </c>
      <c r="C18" s="50" t="s">
        <v>110</v>
      </c>
      <c r="D18" s="56"/>
      <c r="E18" s="52">
        <v>175</v>
      </c>
      <c r="F18" s="53" t="s">
        <v>99</v>
      </c>
      <c r="G18" s="54">
        <v>60</v>
      </c>
      <c r="H18" s="55">
        <f t="shared" si="0"/>
        <v>10500</v>
      </c>
    </row>
    <row r="19" spans="2:8">
      <c r="B19" s="50" t="s">
        <v>100</v>
      </c>
      <c r="C19" s="50" t="s">
        <v>101</v>
      </c>
      <c r="D19" s="56"/>
      <c r="E19" s="52">
        <v>1500</v>
      </c>
      <c r="F19" s="53" t="s">
        <v>102</v>
      </c>
      <c r="G19" s="54">
        <v>1</v>
      </c>
      <c r="H19" s="55">
        <f t="shared" si="0"/>
        <v>1500</v>
      </c>
    </row>
    <row r="20" spans="2:8">
      <c r="B20" s="50" t="s">
        <v>103</v>
      </c>
      <c r="C20" s="50" t="s">
        <v>104</v>
      </c>
      <c r="D20" s="56"/>
      <c r="E20" s="52">
        <v>1900</v>
      </c>
      <c r="F20" s="53" t="s">
        <v>102</v>
      </c>
      <c r="G20" s="54">
        <v>1</v>
      </c>
      <c r="H20" s="55">
        <f t="shared" si="0"/>
        <v>1900</v>
      </c>
    </row>
    <row r="21" spans="2:8">
      <c r="B21" s="50" t="s">
        <v>105</v>
      </c>
      <c r="C21" s="50" t="s">
        <v>105</v>
      </c>
      <c r="D21" s="56"/>
      <c r="E21" s="52">
        <v>600</v>
      </c>
      <c r="F21" s="53" t="s">
        <v>106</v>
      </c>
      <c r="G21" s="54">
        <v>1</v>
      </c>
      <c r="H21" s="55">
        <f t="shared" si="0"/>
        <v>600</v>
      </c>
    </row>
    <row r="22" spans="2:8">
      <c r="B22" s="50" t="s">
        <v>107</v>
      </c>
      <c r="C22" s="50" t="s">
        <v>108</v>
      </c>
      <c r="D22" s="57"/>
      <c r="E22" s="52">
        <v>750</v>
      </c>
      <c r="F22" s="53" t="s">
        <v>106</v>
      </c>
      <c r="G22" s="54">
        <v>1</v>
      </c>
      <c r="H22" s="55">
        <f t="shared" si="0"/>
        <v>750</v>
      </c>
    </row>
    <row r="23" spans="2:8">
      <c r="B23" s="58" t="s">
        <v>41</v>
      </c>
      <c r="C23" s="58"/>
      <c r="D23" s="58"/>
      <c r="E23" s="59"/>
      <c r="F23" s="58"/>
      <c r="G23" s="58"/>
      <c r="H23" s="60">
        <f>SUM(H17:H22)</f>
        <v>37750</v>
      </c>
    </row>
    <row r="24" spans="2:8">
      <c r="B24" s="61" t="s">
        <v>11</v>
      </c>
      <c r="C24" s="61"/>
      <c r="D24" s="61"/>
      <c r="E24" s="62"/>
      <c r="F24" s="61"/>
      <c r="G24" s="61"/>
      <c r="H24" s="63">
        <f>H15+H23</f>
        <v>123650</v>
      </c>
    </row>
  </sheetData>
  <mergeCells count="8">
    <mergeCell ref="B1:C1"/>
    <mergeCell ref="B8:H8"/>
    <mergeCell ref="B15:G15"/>
    <mergeCell ref="B16:H16"/>
    <mergeCell ref="B23:G23"/>
    <mergeCell ref="B24:G24"/>
    <mergeCell ref="D9:D14"/>
    <mergeCell ref="D17:D22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="85" zoomScaleNormal="85" workbookViewId="0">
      <selection activeCell="B17" sqref="B17"/>
    </sheetView>
  </sheetViews>
  <sheetFormatPr defaultColWidth="8.91666666666667" defaultRowHeight="15.6" outlineLevelCol="7"/>
  <cols>
    <col min="1" max="1" width="5.08333333333333" style="3" customWidth="1"/>
    <col min="2" max="2" width="26.0833333333333" customWidth="1"/>
    <col min="3" max="3" width="38.1666666666667" style="4" customWidth="1"/>
    <col min="4" max="4" width="19.0583333333333" style="4" customWidth="1"/>
    <col min="5" max="5" width="11" customWidth="1"/>
    <col min="6" max="6" width="8.41666666666667" customWidth="1"/>
    <col min="7" max="7" width="10.0833333333333" style="3" customWidth="1"/>
    <col min="8" max="8" width="14.9166666666667" style="3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8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ht="33.75" customHeight="1" spans="2:8">
      <c r="B8" s="21" t="s">
        <v>111</v>
      </c>
      <c r="C8" s="22"/>
      <c r="D8" s="22"/>
      <c r="E8" s="22"/>
      <c r="F8" s="22"/>
      <c r="G8" s="22"/>
      <c r="H8" s="23"/>
    </row>
    <row r="9" s="2" customFormat="1" spans="1:8">
      <c r="A9" s="24"/>
      <c r="B9" s="25" t="s">
        <v>112</v>
      </c>
      <c r="C9" s="26" t="s">
        <v>113</v>
      </c>
      <c r="D9" s="27">
        <v>2021</v>
      </c>
      <c r="E9" s="28">
        <v>550</v>
      </c>
      <c r="F9" s="29" t="s">
        <v>114</v>
      </c>
      <c r="G9" s="30">
        <v>30</v>
      </c>
      <c r="H9" s="31">
        <f>E9*G9</f>
        <v>16500</v>
      </c>
    </row>
    <row r="10" customFormat="1" spans="1:8">
      <c r="A10" s="3"/>
      <c r="B10" s="25" t="s">
        <v>115</v>
      </c>
      <c r="C10" s="32"/>
      <c r="D10" s="33"/>
      <c r="E10" s="28">
        <v>400</v>
      </c>
      <c r="F10" s="29" t="s">
        <v>114</v>
      </c>
      <c r="G10" s="30">
        <v>30</v>
      </c>
      <c r="H10" s="31">
        <f>E10*G10</f>
        <v>12000</v>
      </c>
    </row>
    <row r="11" customFormat="1" spans="1:8">
      <c r="A11" s="3"/>
      <c r="B11" s="25" t="s">
        <v>116</v>
      </c>
      <c r="C11" s="34"/>
      <c r="D11" s="33"/>
      <c r="E11" s="28">
        <v>400</v>
      </c>
      <c r="F11" s="29" t="s">
        <v>114</v>
      </c>
      <c r="G11" s="30">
        <v>30</v>
      </c>
      <c r="H11" s="31">
        <f>E11*G11</f>
        <v>12000</v>
      </c>
    </row>
    <row r="12" ht="16.35" spans="2:8">
      <c r="B12" s="35" t="s">
        <v>11</v>
      </c>
      <c r="C12" s="36"/>
      <c r="D12" s="36"/>
      <c r="E12" s="36"/>
      <c r="F12" s="36"/>
      <c r="G12" s="36"/>
      <c r="H12" s="37">
        <f>SUM(H9:H11)</f>
        <v>40500</v>
      </c>
    </row>
    <row r="16" spans="2:5">
      <c r="B16" s="38"/>
      <c r="C16" s="39"/>
      <c r="D16" s="39"/>
      <c r="E16" s="40"/>
    </row>
    <row r="17" spans="2:5">
      <c r="B17" s="41"/>
      <c r="C17" s="42"/>
      <c r="D17" s="42"/>
      <c r="E17" s="43"/>
    </row>
    <row r="18" spans="2:5">
      <c r="B18" s="41"/>
      <c r="C18" s="42"/>
      <c r="D18" s="42"/>
      <c r="E18" s="43"/>
    </row>
    <row r="19" spans="2:5">
      <c r="B19" s="41"/>
      <c r="C19" s="42"/>
      <c r="D19" s="42"/>
      <c r="E19" s="43"/>
    </row>
    <row r="20" spans="2:5">
      <c r="B20" s="41"/>
      <c r="C20" s="42"/>
      <c r="D20" s="42"/>
      <c r="E20" s="43"/>
    </row>
    <row r="21" spans="2:5">
      <c r="B21" s="41"/>
      <c r="C21" s="44"/>
      <c r="D21" s="44"/>
      <c r="E21" s="43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2023-11-15T10:14:25Z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1DB4233A800743C5B6FC40115175048D_13</vt:lpwstr>
  </property>
</Properties>
</file>