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艾倍得\"/>
    </mc:Choice>
  </mc:AlternateContent>
  <xr:revisionPtr revIDLastSave="0" documentId="13_ncr:1_{8DF90564-FA0A-441C-9202-9A238FE5A48A}" xr6:coauthVersionLast="40" xr6:coauthVersionMax="40" xr10:uidLastSave="{00000000-0000-0000-0000-000000000000}"/>
  <bookViews>
    <workbookView xWindow="0" yWindow="0" windowWidth="24000" windowHeight="9555" activeTab="1" xr2:uid="{00000000-000D-0000-FFFF-FFFF00000000}"/>
  </bookViews>
  <sheets>
    <sheet name="实拍视频报价单" sheetId="2" r:id="rId1"/>
    <sheet name="实拍视频报价单-明细" sheetId="3" r:id="rId2"/>
  </sheets>
  <calcPr calcId="181029" concurrentCalc="0"/>
</workbook>
</file>

<file path=xl/calcChain.xml><?xml version="1.0" encoding="utf-8"?>
<calcChain xmlns="http://schemas.openxmlformats.org/spreadsheetml/2006/main">
  <c r="J31" i="3" l="1"/>
  <c r="J20" i="3"/>
  <c r="J21" i="3"/>
  <c r="J22" i="3"/>
  <c r="J23" i="3"/>
  <c r="J24" i="3"/>
  <c r="J26" i="3"/>
  <c r="J27" i="3"/>
  <c r="J28" i="3"/>
  <c r="J29" i="3"/>
  <c r="J30" i="3"/>
  <c r="J32" i="3"/>
  <c r="J35" i="3"/>
  <c r="J36" i="3"/>
  <c r="J37" i="3"/>
  <c r="J38" i="3"/>
  <c r="J39" i="3"/>
  <c r="J40" i="3"/>
  <c r="J42" i="3"/>
  <c r="J43" i="3"/>
  <c r="J44" i="3"/>
  <c r="J45" i="3"/>
  <c r="J46" i="3"/>
  <c r="J16" i="3"/>
  <c r="J15" i="3"/>
  <c r="J51" i="3"/>
  <c r="J50" i="3"/>
  <c r="J49" i="3"/>
  <c r="J54" i="3"/>
  <c r="J53" i="3"/>
  <c r="J52" i="3"/>
  <c r="J11" i="3"/>
  <c r="J12" i="3"/>
  <c r="J13" i="3"/>
  <c r="J5" i="3"/>
  <c r="J6" i="3"/>
  <c r="J48" i="3"/>
  <c r="J55" i="3"/>
  <c r="C3" i="3"/>
  <c r="E6" i="2"/>
  <c r="J10" i="3"/>
  <c r="J17" i="3"/>
  <c r="J4" i="3"/>
  <c r="E7" i="2"/>
  <c r="J7" i="3"/>
  <c r="J57" i="3"/>
  <c r="E9" i="2"/>
  <c r="E8" i="2"/>
  <c r="E4" i="2"/>
  <c r="E5" i="2"/>
  <c r="J59" i="3"/>
  <c r="E10" i="2"/>
</calcChain>
</file>

<file path=xl/sharedStrings.xml><?xml version="1.0" encoding="utf-8"?>
<sst xmlns="http://schemas.openxmlformats.org/spreadsheetml/2006/main" count="181" uniqueCount="119">
  <si>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</si>
  <si>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</si>
  <si>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</si>
  <si>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</si>
  <si>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</si>
  <si>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</si>
  <si>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</si>
  <si>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</si>
  <si>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</si>
  <si>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</si>
  <si>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</si>
  <si>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</si>
  <si>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</si>
  <si>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</si>
  <si>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</si>
  <si>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1-1</t>
    <phoneticPr fontId="4" type="noConversion"/>
  </si>
  <si>
    <t>Total</t>
  </si>
  <si>
    <t>5-1</t>
    <phoneticPr fontId="25" type="noConversion"/>
  </si>
  <si>
    <t>10-1</t>
    <phoneticPr fontId="4" type="noConversion"/>
  </si>
  <si>
    <t>Total</t>
    <phoneticPr fontId="1" type="noConversion"/>
  </si>
  <si>
    <t>Total Amount</t>
    <phoneticPr fontId="1" type="noConversion"/>
  </si>
  <si>
    <t>5-2</t>
  </si>
  <si>
    <t xml:space="preserve">灯光师 </t>
    <phoneticPr fontId="1" type="noConversion"/>
  </si>
  <si>
    <t>人/天</t>
    <phoneticPr fontId="1" type="noConversion"/>
  </si>
  <si>
    <t>10-3</t>
  </si>
  <si>
    <t>现场工作人员</t>
    <phoneticPr fontId="1" type="noConversion"/>
  </si>
  <si>
    <t>5-3</t>
  </si>
  <si>
    <t>分钟</t>
    <phoneticPr fontId="1" type="noConversion"/>
  </si>
  <si>
    <t>5-4</t>
  </si>
  <si>
    <t>字幕</t>
    <phoneticPr fontId="1" type="noConversion"/>
  </si>
  <si>
    <t>医学信息创意支持</t>
    <phoneticPr fontId="1" type="noConversion"/>
  </si>
  <si>
    <t>小时</t>
    <phoneticPr fontId="1" type="noConversion"/>
  </si>
  <si>
    <t>分钟</t>
    <phoneticPr fontId="1" type="noConversion"/>
  </si>
  <si>
    <t>1-2</t>
  </si>
  <si>
    <t>1-3</t>
  </si>
  <si>
    <t>分镜脚本</t>
    <phoneticPr fontId="1" type="noConversion"/>
  </si>
  <si>
    <t>上海麦田公共关系咨询有限公司</t>
    <phoneticPr fontId="1" type="noConversion"/>
  </si>
  <si>
    <t>套/天</t>
    <phoneticPr fontId="1" type="noConversion"/>
  </si>
  <si>
    <t>拍摄设备</t>
    <phoneticPr fontId="1" type="noConversion"/>
  </si>
  <si>
    <t>三脚架</t>
    <phoneticPr fontId="1" type="noConversion"/>
  </si>
  <si>
    <t>9-4</t>
  </si>
  <si>
    <t>柔光纸、反光板</t>
    <phoneticPr fontId="1" type="noConversion"/>
  </si>
  <si>
    <t>9-5</t>
  </si>
  <si>
    <t>9-6</t>
  </si>
  <si>
    <t>人员差旅travel</t>
    <phoneticPr fontId="4" type="noConversion"/>
  </si>
  <si>
    <t>人员差旅travel</t>
    <phoneticPr fontId="1" type="noConversion"/>
  </si>
  <si>
    <t>导演</t>
    <phoneticPr fontId="1" type="noConversion"/>
  </si>
  <si>
    <t>医学</t>
    <phoneticPr fontId="1" type="noConversion"/>
  </si>
  <si>
    <t>ratecard</t>
    <phoneticPr fontId="1" type="noConversion"/>
  </si>
  <si>
    <t>摄像师</t>
    <phoneticPr fontId="1" type="noConversion"/>
  </si>
  <si>
    <t>9-1</t>
    <phoneticPr fontId="1" type="noConversion"/>
  </si>
  <si>
    <t>医学编辑</t>
    <phoneticPr fontId="1" type="noConversion"/>
  </si>
  <si>
    <t>文案</t>
    <phoneticPr fontId="1" type="noConversion"/>
  </si>
  <si>
    <t>小时</t>
    <phoneticPr fontId="1" type="noConversion"/>
  </si>
  <si>
    <t>后期合成</t>
    <phoneticPr fontId="1" type="noConversion"/>
  </si>
  <si>
    <t>秒</t>
    <phoneticPr fontId="1" type="noConversion"/>
  </si>
  <si>
    <t>现场拍摄</t>
    <phoneticPr fontId="1" type="noConversion"/>
  </si>
  <si>
    <t>监视器</t>
    <phoneticPr fontId="1" type="noConversion"/>
  </si>
  <si>
    <t>SONY 9"CRT</t>
    <phoneticPr fontId="1" type="noConversion"/>
  </si>
  <si>
    <t>台/天</t>
    <phoneticPr fontId="1" type="noConversion"/>
  </si>
  <si>
    <t>音频，采访麦克及现场录像设备（挑杆\无线）</t>
    <phoneticPr fontId="1" type="noConversion"/>
  </si>
  <si>
    <t>剪辑</t>
    <phoneticPr fontId="1" type="noConversion"/>
  </si>
  <si>
    <t>套</t>
    <phoneticPr fontId="1" type="noConversion"/>
  </si>
  <si>
    <t>视频内容策划 Video Design</t>
    <phoneticPr fontId="4" type="noConversion"/>
  </si>
  <si>
    <t>10-2</t>
  </si>
  <si>
    <t>10-4</t>
  </si>
  <si>
    <t>10-5</t>
  </si>
  <si>
    <t>化妆师</t>
    <phoneticPr fontId="1" type="noConversion"/>
  </si>
  <si>
    <t>人/天</t>
    <phoneticPr fontId="1" type="noConversion"/>
  </si>
  <si>
    <t>人员通讯费，交通费、餐饮</t>
    <phoneticPr fontId="1" type="noConversion"/>
  </si>
  <si>
    <t>11-1</t>
    <phoneticPr fontId="1" type="noConversion"/>
  </si>
  <si>
    <t>Time of usage</t>
    <phoneticPr fontId="1" type="noConversion"/>
  </si>
  <si>
    <t>拍摄设备,2个机位</t>
    <phoneticPr fontId="1" type="noConversion"/>
  </si>
  <si>
    <t>9-2</t>
  </si>
  <si>
    <t>视频文件制作  Opening/Introduction Video Production</t>
    <phoneticPr fontId="4" type="noConversion"/>
  </si>
  <si>
    <t>视频文件制作  Opening/Introduction Video Production</t>
    <phoneticPr fontId="1" type="noConversion"/>
  </si>
  <si>
    <t>摄影摄像 Shoot/Photograph</t>
    <phoneticPr fontId="4" type="noConversion"/>
  </si>
  <si>
    <t>摄影摄像 Shoot/Photograph</t>
    <phoneticPr fontId="1" type="noConversion"/>
  </si>
  <si>
    <t>对于活动支持或项目执行上人员收费（天）project management</t>
    <phoneticPr fontId="4" type="noConversion"/>
  </si>
  <si>
    <t>对于活动支持或项目执行上人员收费（天）project management</t>
    <phoneticPr fontId="1" type="noConversion"/>
  </si>
  <si>
    <t>11-3</t>
  </si>
  <si>
    <t>住宿费</t>
    <phoneticPr fontId="1" type="noConversion"/>
  </si>
  <si>
    <t>以实际发生结算</t>
    <phoneticPr fontId="1" type="noConversion"/>
  </si>
  <si>
    <t>11-4</t>
  </si>
  <si>
    <t>11-5</t>
  </si>
  <si>
    <t>11-6</t>
  </si>
  <si>
    <t>11-7</t>
  </si>
  <si>
    <t>5人*3天</t>
    <phoneticPr fontId="1" type="noConversion"/>
  </si>
  <si>
    <t>3间*2晚</t>
    <phoneticPr fontId="1" type="noConversion"/>
  </si>
  <si>
    <t>5人*2趟</t>
    <phoneticPr fontId="1" type="noConversion"/>
  </si>
  <si>
    <t>2人</t>
    <phoneticPr fontId="1" type="noConversion"/>
  </si>
  <si>
    <t>KV设计</t>
    <phoneticPr fontId="1" type="noConversion"/>
  </si>
  <si>
    <t>病例讨论专家拍摄</t>
    <phoneticPr fontId="1" type="noConversion"/>
  </si>
  <si>
    <t>动画制作</t>
    <phoneticPr fontId="1" type="noConversion"/>
  </si>
  <si>
    <t>专家演讲拍摄</t>
    <phoneticPr fontId="1" type="noConversion"/>
  </si>
  <si>
    <t>5-5</t>
    <phoneticPr fontId="25" type="noConversion"/>
  </si>
  <si>
    <t>5-7</t>
  </si>
  <si>
    <t>2场</t>
    <phoneticPr fontId="1" type="noConversion"/>
  </si>
  <si>
    <t>录音师</t>
    <phoneticPr fontId="1" type="noConversion"/>
  </si>
  <si>
    <t>拍摄设备,1个机位</t>
    <phoneticPr fontId="1" type="noConversion"/>
  </si>
  <si>
    <t>高清摄像机</t>
    <phoneticPr fontId="1" type="noConversion"/>
  </si>
  <si>
    <t>2场</t>
    <phoneticPr fontId="1" type="noConversion"/>
  </si>
  <si>
    <t>10-6</t>
    <phoneticPr fontId="4" type="noConversion"/>
  </si>
  <si>
    <t>10-7</t>
  </si>
  <si>
    <t>10-8</t>
  </si>
  <si>
    <t>10-9</t>
  </si>
  <si>
    <t>1人</t>
    <phoneticPr fontId="1" type="noConversion"/>
  </si>
  <si>
    <t>注：</t>
    <phoneticPr fontId="1" type="noConversion"/>
  </si>
  <si>
    <t xml:space="preserve">往返机票（北京-上海）：account，Medical各1名，拍摄导演1名，摄像人员2名 </t>
    <phoneticPr fontId="1" type="noConversion"/>
  </si>
  <si>
    <t>上海（病例讨论拍摄）</t>
    <phoneticPr fontId="1" type="noConversion"/>
  </si>
  <si>
    <t>北京（专家演讲拍摄）</t>
    <phoneticPr fontId="1" type="noConversion"/>
  </si>
  <si>
    <t>广州（专家演讲拍摄）</t>
    <phoneticPr fontId="1" type="noConversion"/>
  </si>
  <si>
    <t xml:space="preserve">往返机票（北京-广州）：account，Medical各1名，拍摄导演1名，摄像人员1名 </t>
    <phoneticPr fontId="1" type="noConversion"/>
  </si>
  <si>
    <t>4人*2趟</t>
    <phoneticPr fontId="1" type="noConversion"/>
  </si>
  <si>
    <t>4人*3天</t>
    <phoneticPr fontId="1" type="noConversion"/>
  </si>
  <si>
    <t>2间*2晚</t>
    <phoneticPr fontId="1" type="noConversion"/>
  </si>
  <si>
    <t>11-2</t>
    <phoneticPr fontId="1" type="noConversion"/>
  </si>
  <si>
    <t>9-7</t>
  </si>
  <si>
    <t>摄影棚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</si>
</sst>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3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sz val="10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0" fontId="30" fillId="27" borderId="0" xfId="0" applyFont="1" applyFill="1" applyBorder="1"/>
    <xf numFmtId="177" fontId="30" fillId="27" borderId="0" xfId="0" applyNumberFormat="1" applyFont="1" applyFill="1" applyBorder="1" applyAlignment="1">
      <alignment horizontal="right" vertical="center"/>
    </xf>
    <xf numFmtId="178" fontId="36" fillId="27" borderId="13" xfId="0" applyNumberFormat="1" applyFont="1" applyFill="1" applyBorder="1" applyAlignment="1">
      <alignment horizontal="right"/>
    </xf>
    <xf numFmtId="49" fontId="37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 applyProtection="1">
      <alignment vertical="center" wrapText="1"/>
    </xf>
    <xf numFmtId="0" fontId="37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/>
    </xf>
    <xf numFmtId="0" fontId="37" fillId="28" borderId="1" xfId="34" applyFont="1" applyFill="1" applyBorder="1" applyAlignment="1">
      <alignment horizontal="left" vertical="center"/>
    </xf>
    <xf numFmtId="0" fontId="30" fillId="28" borderId="1" xfId="34" applyFont="1" applyFill="1" applyBorder="1" applyAlignment="1">
      <alignment horizontal="left" vertical="center"/>
    </xf>
    <xf numFmtId="0" fontId="39" fillId="27" borderId="0" xfId="0" applyFont="1" applyFill="1" applyBorder="1" applyAlignment="1">
      <alignment horizontal="left"/>
    </xf>
    <xf numFmtId="0" fontId="40" fillId="27" borderId="0" xfId="0" applyFont="1" applyFill="1" applyBorder="1"/>
    <xf numFmtId="177" fontId="40" fillId="27" borderId="0" xfId="0" applyNumberFormat="1" applyFont="1" applyFill="1" applyBorder="1" applyAlignment="1">
      <alignment horizontal="right" vertical="center"/>
    </xf>
    <xf numFmtId="178" fontId="39" fillId="27" borderId="13" xfId="0" applyNumberFormat="1" applyFont="1" applyFill="1" applyBorder="1" applyAlignment="1">
      <alignment horizontal="right"/>
    </xf>
    <xf numFmtId="49" fontId="30" fillId="28" borderId="1" xfId="34" applyNumberFormat="1" applyFont="1" applyFill="1" applyBorder="1" applyAlignment="1">
      <alignment horizontal="center" vertical="center"/>
    </xf>
    <xf numFmtId="0" fontId="37" fillId="28" borderId="16" xfId="34" applyFont="1" applyFill="1" applyBorder="1" applyAlignment="1">
      <alignment horizontal="left" vertical="center"/>
    </xf>
    <xf numFmtId="43" fontId="30" fillId="0" borderId="1" xfId="34" applyNumberFormat="1" applyFont="1" applyBorder="1" applyAlignment="1">
      <alignment horizontal="right"/>
    </xf>
    <xf numFmtId="0" fontId="41" fillId="27" borderId="12" xfId="0" applyFont="1" applyFill="1" applyBorder="1" applyAlignment="1">
      <alignment horizontal="center" vertical="center"/>
    </xf>
    <xf numFmtId="0" fontId="30" fillId="0" borderId="1" xfId="0" applyFont="1" applyBorder="1"/>
    <xf numFmtId="0" fontId="36" fillId="29" borderId="11" xfId="0" applyFont="1" applyFill="1" applyBorder="1" applyAlignment="1">
      <alignment horizontal="center" vertical="center"/>
    </xf>
    <xf numFmtId="0" fontId="36" fillId="29" borderId="14" xfId="0" applyFont="1" applyFill="1" applyBorder="1" applyAlignment="1">
      <alignment horizontal="center" vertical="center"/>
    </xf>
    <xf numFmtId="0" fontId="36" fillId="29" borderId="15" xfId="0" applyFont="1" applyFill="1" applyBorder="1" applyAlignment="1">
      <alignment horizontal="center" vertical="center"/>
    </xf>
    <xf numFmtId="0" fontId="32" fillId="30" borderId="1" xfId="0" applyFont="1" applyFill="1" applyBorder="1" applyAlignment="1">
      <alignment horizontal="center" vertical="center"/>
    </xf>
    <xf numFmtId="0" fontId="30" fillId="0" borderId="15" xfId="0" applyFont="1" applyBorder="1"/>
    <xf numFmtId="178" fontId="30" fillId="0" borderId="1" xfId="0" applyNumberFormat="1" applyFont="1" applyBorder="1" applyAlignment="1">
      <alignment horizontal="right" vertical="center"/>
    </xf>
    <xf numFmtId="0" fontId="31" fillId="24" borderId="0" xfId="0" applyFont="1" applyFill="1" applyAlignment="1">
      <alignment vertical="center" wrapText="1"/>
    </xf>
    <xf numFmtId="49" fontId="37" fillId="0" borderId="20" xfId="0" applyNumberFormat="1" applyFont="1" applyFill="1" applyBorder="1" applyAlignment="1">
      <alignment horizontal="center" vertical="center"/>
    </xf>
    <xf numFmtId="0" fontId="37" fillId="28" borderId="20" xfId="34" applyFont="1" applyFill="1" applyBorder="1" applyAlignment="1">
      <alignment horizontal="left" vertical="center"/>
    </xf>
    <xf numFmtId="0" fontId="37" fillId="28" borderId="20" xfId="34" applyFont="1" applyFill="1" applyBorder="1" applyAlignment="1">
      <alignment horizontal="left" vertical="center" wrapText="1"/>
    </xf>
    <xf numFmtId="0" fontId="37" fillId="28" borderId="20" xfId="34" applyFont="1" applyFill="1" applyBorder="1" applyAlignment="1">
      <alignment horizontal="right" vertical="center"/>
    </xf>
    <xf numFmtId="43" fontId="30" fillId="28" borderId="20" xfId="64" applyFont="1" applyFill="1" applyBorder="1" applyAlignment="1">
      <alignment horizontal="right" vertical="center" wrapText="1"/>
    </xf>
    <xf numFmtId="0" fontId="30" fillId="0" borderId="22" xfId="0" applyFont="1" applyBorder="1" applyAlignment="1">
      <alignment horizontal="center" vertical="center"/>
    </xf>
    <xf numFmtId="176" fontId="30" fillId="0" borderId="20" xfId="62" applyFont="1" applyBorder="1" applyAlignment="1"/>
    <xf numFmtId="0" fontId="32" fillId="25" borderId="22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0" fillId="0" borderId="20" xfId="62" applyNumberFormat="1" applyFont="1" applyBorder="1" applyAlignment="1"/>
    <xf numFmtId="0" fontId="30" fillId="0" borderId="22" xfId="0" applyFont="1" applyBorder="1" applyAlignment="1">
      <alignment horizontal="center" wrapText="1"/>
    </xf>
    <xf numFmtId="43" fontId="30" fillId="0" borderId="20" xfId="62" applyNumberFormat="1" applyFont="1" applyBorder="1" applyAlignment="1"/>
    <xf numFmtId="10" fontId="30" fillId="27" borderId="0" xfId="63" applyNumberFormat="1" applyFont="1" applyFill="1" applyBorder="1" applyAlignment="1">
      <alignment horizontal="right" vertical="center"/>
    </xf>
    <xf numFmtId="176" fontId="36" fillId="27" borderId="13" xfId="62" applyFont="1" applyFill="1" applyBorder="1" applyAlignment="1">
      <alignment horizontal="right"/>
    </xf>
    <xf numFmtId="178" fontId="30" fillId="0" borderId="20" xfId="0" applyNumberFormat="1" applyFont="1" applyBorder="1" applyAlignment="1">
      <alignment horizontal="right" vertical="center"/>
    </xf>
    <xf numFmtId="0" fontId="38" fillId="0" borderId="20" xfId="0" applyFont="1" applyFill="1" applyBorder="1" applyAlignment="1" applyProtection="1">
      <alignment vertical="center" wrapText="1"/>
    </xf>
    <xf numFmtId="0" fontId="37" fillId="0" borderId="20" xfId="0" applyFont="1" applyFill="1" applyBorder="1" applyAlignment="1">
      <alignment horizontal="left" vertical="center"/>
    </xf>
    <xf numFmtId="0" fontId="30" fillId="0" borderId="20" xfId="0" applyFont="1" applyBorder="1"/>
    <xf numFmtId="0" fontId="30" fillId="0" borderId="20" xfId="0" applyFont="1" applyFill="1" applyBorder="1" applyAlignment="1">
      <alignment horizontal="right" vertical="center"/>
    </xf>
    <xf numFmtId="0" fontId="37" fillId="28" borderId="20" xfId="0" applyFont="1" applyFill="1" applyBorder="1" applyAlignment="1">
      <alignment horizontal="left" vertical="center" wrapText="1"/>
    </xf>
    <xf numFmtId="0" fontId="30" fillId="0" borderId="23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28" borderId="20" xfId="0" applyFont="1" applyFill="1" applyBorder="1" applyAlignment="1">
      <alignment horizontal="right" vertical="center"/>
    </xf>
    <xf numFmtId="2" fontId="0" fillId="0" borderId="0" xfId="0" applyNumberFormat="1"/>
    <xf numFmtId="0" fontId="37" fillId="28" borderId="20" xfId="0" applyFont="1" applyFill="1" applyBorder="1" applyAlignment="1">
      <alignment horizontal="left" vertical="center"/>
    </xf>
    <xf numFmtId="0" fontId="38" fillId="0" borderId="16" xfId="0" applyFont="1" applyFill="1" applyBorder="1" applyAlignment="1" applyProtection="1">
      <alignment horizontal="left" vertical="center" wrapText="1"/>
    </xf>
    <xf numFmtId="0" fontId="42" fillId="0" borderId="0" xfId="0" applyFont="1"/>
    <xf numFmtId="49" fontId="37" fillId="0" borderId="20" xfId="0" applyNumberFormat="1" applyFont="1" applyFill="1" applyBorder="1" applyAlignment="1">
      <alignment horizontal="left" vertical="center" wrapText="1"/>
    </xf>
    <xf numFmtId="0" fontId="30" fillId="0" borderId="20" xfId="0" applyFont="1" applyBorder="1" applyAlignment="1">
      <alignment horizontal="right" vertical="center"/>
    </xf>
    <xf numFmtId="0" fontId="0" fillId="0" borderId="0" xfId="0" applyAlignment="1">
      <alignment wrapText="1"/>
    </xf>
    <xf numFmtId="43" fontId="30" fillId="28" borderId="0" xfId="64" applyFont="1" applyFill="1" applyBorder="1" applyAlignment="1">
      <alignment horizontal="right" vertical="center" wrapText="1"/>
    </xf>
    <xf numFmtId="0" fontId="30" fillId="0" borderId="23" xfId="0" applyFont="1" applyBorder="1"/>
    <xf numFmtId="0" fontId="29" fillId="0" borderId="0" xfId="0" applyFont="1" applyAlignment="1">
      <alignment horizontal="center"/>
    </xf>
    <xf numFmtId="0" fontId="30" fillId="0" borderId="22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28" borderId="22" xfId="34" applyNumberFormat="1" applyFont="1" applyFill="1" applyBorder="1" applyAlignment="1">
      <alignment horizontal="left" vertical="center"/>
    </xf>
    <xf numFmtId="49" fontId="30" fillId="28" borderId="25" xfId="34" applyNumberFormat="1" applyFont="1" applyFill="1" applyBorder="1" applyAlignment="1">
      <alignment horizontal="left" vertical="center"/>
    </xf>
    <xf numFmtId="49" fontId="30" fillId="28" borderId="23" xfId="34" applyNumberFormat="1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30" fillId="0" borderId="15" xfId="0" applyFont="1" applyBorder="1" applyAlignment="1">
      <alignment horizontal="right"/>
    </xf>
    <xf numFmtId="0" fontId="30" fillId="0" borderId="11" xfId="34" applyFont="1" applyBorder="1" applyAlignment="1">
      <alignment horizontal="right"/>
    </xf>
    <xf numFmtId="0" fontId="30" fillId="0" borderId="14" xfId="34" applyFont="1" applyBorder="1" applyAlignment="1">
      <alignment horizontal="right"/>
    </xf>
    <xf numFmtId="0" fontId="30" fillId="0" borderId="15" xfId="34" applyFont="1" applyBorder="1" applyAlignment="1">
      <alignment horizontal="right"/>
    </xf>
    <xf numFmtId="0" fontId="37" fillId="0" borderId="21" xfId="0" applyFont="1" applyFill="1" applyBorder="1" applyAlignment="1">
      <alignment horizontal="left" vertical="center"/>
    </xf>
    <xf numFmtId="0" fontId="37" fillId="0" borderId="24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"/>
  <sheetViews>
    <sheetView zoomScale="85" zoomScaleNormal="85" workbookViewId="0">
      <selection activeCell="D26" sqref="D26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77" t="s">
        <v>2</v>
      </c>
      <c r="C1" s="77"/>
      <c r="D1" s="77"/>
      <c r="E1" s="77"/>
      <c r="F1" s="1"/>
      <c r="G1" s="2"/>
      <c r="H1" s="2"/>
      <c r="I1" s="3"/>
    </row>
    <row r="2" spans="2:9" ht="52.5" customHeight="1">
      <c r="B2" s="4"/>
      <c r="C2" s="80" t="s">
        <v>3</v>
      </c>
      <c r="D2" s="80"/>
      <c r="E2" s="44" t="s">
        <v>36</v>
      </c>
      <c r="F2" s="2"/>
      <c r="G2" s="2"/>
      <c r="H2" s="2"/>
      <c r="I2" s="3"/>
    </row>
    <row r="3" spans="2:9" ht="18">
      <c r="B3" s="52" t="s">
        <v>4</v>
      </c>
      <c r="C3" s="53" t="s">
        <v>5</v>
      </c>
      <c r="D3" s="53"/>
      <c r="E3" s="53" t="s">
        <v>6</v>
      </c>
      <c r="F3" s="5"/>
      <c r="G3" s="2"/>
      <c r="H3" s="2"/>
      <c r="I3" s="3"/>
    </row>
    <row r="4" spans="2:9" ht="21" customHeight="1">
      <c r="B4" s="50">
        <v>1</v>
      </c>
      <c r="C4" s="78" t="s">
        <v>63</v>
      </c>
      <c r="D4" s="79"/>
      <c r="E4" s="51">
        <f>'实拍视频报价单-明细'!J7</f>
        <v>29800</v>
      </c>
      <c r="F4" s="6"/>
      <c r="G4" s="2"/>
      <c r="H4" s="2"/>
      <c r="I4" s="3"/>
    </row>
    <row r="5" spans="2:9" ht="18">
      <c r="B5" s="50">
        <v>5</v>
      </c>
      <c r="C5" s="78" t="s">
        <v>74</v>
      </c>
      <c r="D5" s="79"/>
      <c r="E5" s="51">
        <f>'实拍视频报价单-明细'!J17</f>
        <v>150900</v>
      </c>
      <c r="F5" s="6"/>
      <c r="G5" s="2"/>
      <c r="H5" s="2"/>
      <c r="I5" s="3"/>
    </row>
    <row r="6" spans="2:9" ht="18">
      <c r="B6" s="50">
        <v>9</v>
      </c>
      <c r="C6" s="78" t="s">
        <v>76</v>
      </c>
      <c r="D6" s="79"/>
      <c r="E6" s="51">
        <f>'实拍视频报价单-明细'!J32</f>
        <v>14282</v>
      </c>
      <c r="F6" s="7"/>
      <c r="G6" s="7"/>
      <c r="H6" s="2"/>
      <c r="I6" s="3"/>
    </row>
    <row r="7" spans="2:9" ht="18">
      <c r="B7" s="50">
        <v>10</v>
      </c>
      <c r="C7" s="78" t="s">
        <v>78</v>
      </c>
      <c r="D7" s="79"/>
      <c r="E7" s="51">
        <f>'实拍视频报价单-明细'!J46</f>
        <v>26300</v>
      </c>
      <c r="F7" s="7"/>
      <c r="G7" s="7"/>
      <c r="H7" s="7"/>
      <c r="I7" s="3"/>
    </row>
    <row r="8" spans="2:9" ht="18">
      <c r="B8" s="50">
        <v>11</v>
      </c>
      <c r="C8" s="78" t="s">
        <v>44</v>
      </c>
      <c r="D8" s="79"/>
      <c r="E8" s="51">
        <f>'实拍视频报价单-明细'!J55</f>
        <v>40440</v>
      </c>
      <c r="F8" s="7"/>
      <c r="G8" s="7"/>
      <c r="H8" s="7"/>
      <c r="I8" s="3"/>
    </row>
    <row r="9" spans="2:9" ht="17.25">
      <c r="B9" s="50">
        <v>14</v>
      </c>
      <c r="C9" s="78" t="s">
        <v>0</v>
      </c>
      <c r="D9" s="79"/>
      <c r="E9" s="54">
        <f>'实拍视频报价单-明细'!J57</f>
        <v>15703.32</v>
      </c>
      <c r="F9" s="2"/>
      <c r="G9" s="2"/>
      <c r="H9" s="2"/>
      <c r="I9" s="3"/>
    </row>
    <row r="10" spans="2:9" ht="17.25">
      <c r="B10" s="55"/>
      <c r="C10" s="78" t="s">
        <v>1</v>
      </c>
      <c r="D10" s="79"/>
      <c r="E10" s="56">
        <f>SUM(E4:E9)</f>
        <v>277425.32</v>
      </c>
      <c r="F10" s="2"/>
      <c r="G10" s="2"/>
      <c r="H10" s="2"/>
      <c r="I10" s="3"/>
    </row>
    <row r="13" spans="2:9" s="71" customFormat="1" ht="12"/>
  </sheetData>
  <mergeCells count="9">
    <mergeCell ref="B1:E1"/>
    <mergeCell ref="C4:D4"/>
    <mergeCell ref="C10:D10"/>
    <mergeCell ref="C2:D2"/>
    <mergeCell ref="C7:D7"/>
    <mergeCell ref="C8:D8"/>
    <mergeCell ref="C9:D9"/>
    <mergeCell ref="C5:D5"/>
    <mergeCell ref="C6:D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1"/>
  <sheetViews>
    <sheetView tabSelected="1" topLeftCell="A40" zoomScale="70" zoomScaleNormal="70" workbookViewId="0">
      <selection activeCell="M18" sqref="M18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21.625" customWidth="1"/>
    <col min="7" max="7" width="8.625" customWidth="1"/>
    <col min="8" max="8" width="12" customWidth="1"/>
    <col min="9" max="9" width="13.5" customWidth="1"/>
    <col min="10" max="10" width="17" bestFit="1" customWidth="1"/>
    <col min="11" max="11" width="13.25" customWidth="1"/>
    <col min="12" max="12" width="13" bestFit="1" customWidth="1"/>
  </cols>
  <sheetData>
    <row r="1" spans="2:11" ht="22.5">
      <c r="B1" s="8"/>
      <c r="C1" s="86" t="s">
        <v>7</v>
      </c>
      <c r="D1" s="86"/>
      <c r="E1" s="86"/>
      <c r="F1" s="86"/>
      <c r="G1" s="9"/>
      <c r="H1" s="10"/>
      <c r="I1" s="10"/>
      <c r="J1" s="10"/>
    </row>
    <row r="2" spans="2:11" ht="36">
      <c r="B2" s="11" t="s">
        <v>8</v>
      </c>
      <c r="C2" s="87" t="s">
        <v>9</v>
      </c>
      <c r="D2" s="88"/>
      <c r="E2" s="11" t="s">
        <v>10</v>
      </c>
      <c r="F2" s="11" t="s">
        <v>11</v>
      </c>
      <c r="G2" s="12" t="s">
        <v>12</v>
      </c>
      <c r="H2" s="13" t="s">
        <v>71</v>
      </c>
      <c r="I2" s="14" t="s">
        <v>13</v>
      </c>
      <c r="J2" s="15" t="s">
        <v>14</v>
      </c>
      <c r="K2" t="s">
        <v>48</v>
      </c>
    </row>
    <row r="3" spans="2:11" ht="18">
      <c r="B3" s="16">
        <v>1</v>
      </c>
      <c r="C3" s="17" t="str">
        <f>实拍视频报价单!C4</f>
        <v>视频内容策划 Video Design</v>
      </c>
      <c r="D3" s="17"/>
      <c r="E3" s="17"/>
      <c r="F3" s="18"/>
      <c r="G3" s="19"/>
      <c r="H3" s="19"/>
      <c r="I3" s="19"/>
      <c r="J3" s="20"/>
    </row>
    <row r="4" spans="2:11" ht="17.25">
      <c r="B4" s="21" t="s">
        <v>15</v>
      </c>
      <c r="C4" s="70" t="s">
        <v>52</v>
      </c>
      <c r="D4" s="22" t="s">
        <v>35</v>
      </c>
      <c r="E4" s="23" t="s">
        <v>53</v>
      </c>
      <c r="F4" s="37"/>
      <c r="G4" s="24">
        <v>1</v>
      </c>
      <c r="H4" s="25">
        <v>1</v>
      </c>
      <c r="I4" s="43">
        <v>2800</v>
      </c>
      <c r="J4" s="43">
        <f>G4*H4*I4</f>
        <v>2800</v>
      </c>
      <c r="K4" s="49">
        <v>2800</v>
      </c>
    </row>
    <row r="5" spans="2:11" ht="17.25">
      <c r="B5" s="21" t="s">
        <v>33</v>
      </c>
      <c r="C5" s="22" t="s">
        <v>51</v>
      </c>
      <c r="D5" s="22" t="s">
        <v>30</v>
      </c>
      <c r="E5" s="23" t="s">
        <v>31</v>
      </c>
      <c r="F5" s="37"/>
      <c r="G5" s="24">
        <v>55</v>
      </c>
      <c r="H5" s="25">
        <v>1</v>
      </c>
      <c r="I5" s="43">
        <v>400</v>
      </c>
      <c r="J5" s="43">
        <f t="shared" ref="J5:J6" si="0">G5*H5*I5</f>
        <v>22000</v>
      </c>
      <c r="K5" s="49">
        <v>500</v>
      </c>
    </row>
    <row r="6" spans="2:11" ht="17.25">
      <c r="B6" s="21" t="s">
        <v>34</v>
      </c>
      <c r="C6" s="60" t="s">
        <v>91</v>
      </c>
      <c r="D6" s="60"/>
      <c r="E6" s="61" t="s">
        <v>62</v>
      </c>
      <c r="F6" s="37"/>
      <c r="G6" s="63">
        <v>1</v>
      </c>
      <c r="H6" s="25">
        <v>1</v>
      </c>
      <c r="I6" s="59">
        <v>5000</v>
      </c>
      <c r="J6" s="43">
        <f t="shared" si="0"/>
        <v>5000</v>
      </c>
      <c r="K6" s="49">
        <v>5600</v>
      </c>
    </row>
    <row r="7" spans="2:11" ht="17.25">
      <c r="B7" s="89" t="s">
        <v>16</v>
      </c>
      <c r="C7" s="90"/>
      <c r="D7" s="90"/>
      <c r="E7" s="90"/>
      <c r="F7" s="90"/>
      <c r="G7" s="90"/>
      <c r="H7" s="90"/>
      <c r="I7" s="91"/>
      <c r="J7" s="43">
        <f>SUM(J4:J6)</f>
        <v>29800</v>
      </c>
    </row>
    <row r="8" spans="2:11" ht="18">
      <c r="B8" s="16">
        <v>5</v>
      </c>
      <c r="C8" s="17" t="s">
        <v>75</v>
      </c>
      <c r="D8" s="29"/>
      <c r="E8" s="29"/>
      <c r="F8" s="30"/>
      <c r="G8" s="31"/>
      <c r="H8" s="31"/>
      <c r="I8" s="31"/>
      <c r="J8" s="32"/>
    </row>
    <row r="9" spans="2:11" ht="17.25">
      <c r="B9" s="81" t="s">
        <v>92</v>
      </c>
      <c r="C9" s="82"/>
      <c r="D9" s="82"/>
      <c r="E9" s="82"/>
      <c r="F9" s="82"/>
      <c r="G9" s="82"/>
      <c r="H9" s="82"/>
      <c r="I9" s="82"/>
      <c r="J9" s="83"/>
      <c r="K9" s="75"/>
    </row>
    <row r="10" spans="2:11" ht="17.25">
      <c r="B10" s="33" t="s">
        <v>17</v>
      </c>
      <c r="C10" s="26" t="s">
        <v>61</v>
      </c>
      <c r="D10" s="34"/>
      <c r="E10" s="28" t="s">
        <v>32</v>
      </c>
      <c r="F10" s="37"/>
      <c r="G10" s="37">
        <v>30</v>
      </c>
      <c r="H10" s="37">
        <v>1</v>
      </c>
      <c r="I10" s="43">
        <v>1000</v>
      </c>
      <c r="J10" s="43">
        <f t="shared" ref="J10:J13" si="1">G10*H10*I10</f>
        <v>30000</v>
      </c>
      <c r="K10" s="49">
        <v>1200</v>
      </c>
    </row>
    <row r="11" spans="2:11" ht="17.25">
      <c r="B11" s="33" t="s">
        <v>21</v>
      </c>
      <c r="C11" s="26" t="s">
        <v>29</v>
      </c>
      <c r="D11" s="27"/>
      <c r="E11" s="28" t="s">
        <v>27</v>
      </c>
      <c r="F11" s="37"/>
      <c r="G11" s="37">
        <v>30</v>
      </c>
      <c r="H11" s="37">
        <v>1</v>
      </c>
      <c r="I11" s="43">
        <v>750</v>
      </c>
      <c r="J11" s="43">
        <f t="shared" si="1"/>
        <v>22500</v>
      </c>
      <c r="K11" s="49">
        <v>800</v>
      </c>
    </row>
    <row r="12" spans="2:11" ht="17.25">
      <c r="B12" s="33" t="s">
        <v>26</v>
      </c>
      <c r="C12" s="26" t="s">
        <v>93</v>
      </c>
      <c r="D12" s="27"/>
      <c r="E12" s="28" t="s">
        <v>55</v>
      </c>
      <c r="F12" s="37"/>
      <c r="G12" s="37">
        <v>20</v>
      </c>
      <c r="H12" s="37">
        <v>1</v>
      </c>
      <c r="I12" s="43">
        <v>220</v>
      </c>
      <c r="J12" s="43">
        <f t="shared" si="1"/>
        <v>4400</v>
      </c>
      <c r="K12" s="49">
        <v>250</v>
      </c>
    </row>
    <row r="13" spans="2:11" ht="17.25">
      <c r="B13" s="33" t="s">
        <v>28</v>
      </c>
      <c r="C13" s="26" t="s">
        <v>54</v>
      </c>
      <c r="D13" s="27"/>
      <c r="E13" s="28" t="s">
        <v>27</v>
      </c>
      <c r="F13" s="37"/>
      <c r="G13" s="37">
        <v>30</v>
      </c>
      <c r="H13" s="37">
        <v>1</v>
      </c>
      <c r="I13" s="43">
        <v>550</v>
      </c>
      <c r="J13" s="43">
        <f t="shared" si="1"/>
        <v>16500</v>
      </c>
      <c r="K13" s="49">
        <v>600</v>
      </c>
    </row>
    <row r="14" spans="2:11" ht="17.25">
      <c r="B14" s="81" t="s">
        <v>94</v>
      </c>
      <c r="C14" s="82"/>
      <c r="D14" s="82"/>
      <c r="E14" s="82"/>
      <c r="F14" s="82"/>
      <c r="G14" s="82"/>
      <c r="H14" s="82"/>
      <c r="I14" s="83"/>
      <c r="J14" s="59"/>
      <c r="K14" s="75"/>
    </row>
    <row r="15" spans="2:11" ht="17.25">
      <c r="B15" s="33" t="s">
        <v>95</v>
      </c>
      <c r="C15" s="26" t="s">
        <v>61</v>
      </c>
      <c r="D15" s="34"/>
      <c r="E15" s="28" t="s">
        <v>27</v>
      </c>
      <c r="F15" s="37" t="s">
        <v>97</v>
      </c>
      <c r="G15" s="37">
        <v>25</v>
      </c>
      <c r="H15" s="37">
        <v>2</v>
      </c>
      <c r="I15" s="43">
        <v>1000</v>
      </c>
      <c r="J15" s="43">
        <f t="shared" ref="J15:J16" si="2">G15*H15*I15</f>
        <v>50000</v>
      </c>
      <c r="K15" s="49">
        <v>1200</v>
      </c>
    </row>
    <row r="16" spans="2:11" ht="17.25">
      <c r="B16" s="33" t="s">
        <v>96</v>
      </c>
      <c r="C16" s="26" t="s">
        <v>54</v>
      </c>
      <c r="D16" s="27"/>
      <c r="E16" s="28" t="s">
        <v>27</v>
      </c>
      <c r="F16" s="37" t="s">
        <v>97</v>
      </c>
      <c r="G16" s="37">
        <v>25</v>
      </c>
      <c r="H16" s="37">
        <v>2</v>
      </c>
      <c r="I16" s="43">
        <v>550</v>
      </c>
      <c r="J16" s="43">
        <f t="shared" si="2"/>
        <v>27500</v>
      </c>
      <c r="K16" s="49">
        <v>600</v>
      </c>
    </row>
    <row r="17" spans="2:11" ht="17.25">
      <c r="B17" s="92" t="s">
        <v>16</v>
      </c>
      <c r="C17" s="93"/>
      <c r="D17" s="93"/>
      <c r="E17" s="93"/>
      <c r="F17" s="93"/>
      <c r="G17" s="93"/>
      <c r="H17" s="93"/>
      <c r="I17" s="94"/>
      <c r="J17" s="35">
        <f>SUM(J10:J16)</f>
        <v>150900</v>
      </c>
    </row>
    <row r="18" spans="2:11" ht="18">
      <c r="B18" s="16">
        <v>9</v>
      </c>
      <c r="C18" s="17" t="s">
        <v>77</v>
      </c>
      <c r="D18" s="17"/>
      <c r="E18" s="17"/>
      <c r="F18" s="18"/>
      <c r="G18" s="19"/>
      <c r="H18" s="19"/>
      <c r="I18" s="19"/>
      <c r="J18" s="20"/>
    </row>
    <row r="19" spans="2:11" ht="17.25">
      <c r="B19" s="81" t="s">
        <v>92</v>
      </c>
      <c r="C19" s="82"/>
      <c r="D19" s="82"/>
      <c r="E19" s="82"/>
      <c r="F19" s="82"/>
      <c r="G19" s="82"/>
      <c r="H19" s="82"/>
      <c r="I19" s="82"/>
      <c r="J19" s="83"/>
      <c r="K19" s="75"/>
    </row>
    <row r="20" spans="2:11" ht="17.25">
      <c r="B20" s="45" t="s">
        <v>50</v>
      </c>
      <c r="C20" s="46" t="s">
        <v>60</v>
      </c>
      <c r="D20" s="46" t="s">
        <v>37</v>
      </c>
      <c r="E20" s="47" t="s">
        <v>38</v>
      </c>
      <c r="F20" s="46"/>
      <c r="G20" s="48">
        <v>1</v>
      </c>
      <c r="H20" s="37">
        <v>1</v>
      </c>
      <c r="I20" s="49">
        <v>800</v>
      </c>
      <c r="J20" s="49">
        <f>G20*H20*I20</f>
        <v>800</v>
      </c>
      <c r="K20" s="49">
        <v>1000</v>
      </c>
    </row>
    <row r="21" spans="2:11" ht="17.25">
      <c r="B21" s="45" t="s">
        <v>73</v>
      </c>
      <c r="C21" s="46" t="s">
        <v>39</v>
      </c>
      <c r="D21" s="46" t="s">
        <v>37</v>
      </c>
      <c r="E21" s="47" t="s">
        <v>38</v>
      </c>
      <c r="F21" s="46"/>
      <c r="G21" s="48">
        <v>3</v>
      </c>
      <c r="H21" s="37">
        <v>1</v>
      </c>
      <c r="I21" s="49">
        <v>200</v>
      </c>
      <c r="J21" s="49">
        <f t="shared" ref="J21:J24" si="3">G21*H21*I21</f>
        <v>600</v>
      </c>
      <c r="K21" s="49">
        <v>200</v>
      </c>
    </row>
    <row r="22" spans="2:11" ht="17.25">
      <c r="B22" s="45" t="s">
        <v>40</v>
      </c>
      <c r="C22" s="46" t="s">
        <v>41</v>
      </c>
      <c r="D22" s="46" t="s">
        <v>37</v>
      </c>
      <c r="E22" s="47" t="s">
        <v>38</v>
      </c>
      <c r="F22" s="46"/>
      <c r="G22" s="48">
        <v>1</v>
      </c>
      <c r="H22" s="37">
        <v>1</v>
      </c>
      <c r="I22" s="49">
        <v>194</v>
      </c>
      <c r="J22" s="49">
        <f t="shared" si="3"/>
        <v>194</v>
      </c>
      <c r="K22" s="49">
        <v>194</v>
      </c>
    </row>
    <row r="23" spans="2:11" ht="17.25">
      <c r="B23" s="45" t="s">
        <v>42</v>
      </c>
      <c r="C23" s="46" t="s">
        <v>57</v>
      </c>
      <c r="D23" s="46" t="s">
        <v>59</v>
      </c>
      <c r="E23" s="47" t="s">
        <v>58</v>
      </c>
      <c r="F23" s="46"/>
      <c r="G23" s="48">
        <v>1</v>
      </c>
      <c r="H23" s="37">
        <v>1</v>
      </c>
      <c r="I23" s="49">
        <v>100</v>
      </c>
      <c r="J23" s="49">
        <f t="shared" si="3"/>
        <v>100</v>
      </c>
      <c r="K23" s="49">
        <v>100</v>
      </c>
    </row>
    <row r="24" spans="2:11" ht="17.25">
      <c r="B24" s="45" t="s">
        <v>43</v>
      </c>
      <c r="C24" s="46" t="s">
        <v>56</v>
      </c>
      <c r="D24" s="46" t="s">
        <v>37</v>
      </c>
      <c r="E24" s="47" t="s">
        <v>72</v>
      </c>
      <c r="F24" s="46"/>
      <c r="G24" s="48">
        <v>2</v>
      </c>
      <c r="H24" s="37">
        <v>1</v>
      </c>
      <c r="I24" s="49">
        <v>1100</v>
      </c>
      <c r="J24" s="49">
        <f t="shared" si="3"/>
        <v>2200</v>
      </c>
      <c r="K24" s="49">
        <v>1450</v>
      </c>
    </row>
    <row r="25" spans="2:11" ht="17.25">
      <c r="B25" s="81" t="s">
        <v>94</v>
      </c>
      <c r="C25" s="82"/>
      <c r="D25" s="82"/>
      <c r="E25" s="82"/>
      <c r="F25" s="82"/>
      <c r="G25" s="82"/>
      <c r="H25" s="82"/>
      <c r="I25" s="82"/>
      <c r="J25" s="83"/>
      <c r="K25" s="75"/>
    </row>
    <row r="26" spans="2:11" ht="17.25">
      <c r="B26" s="45" t="s">
        <v>50</v>
      </c>
      <c r="C26" s="46" t="s">
        <v>60</v>
      </c>
      <c r="D26" s="46" t="s">
        <v>37</v>
      </c>
      <c r="E26" s="47" t="s">
        <v>38</v>
      </c>
      <c r="F26" s="46" t="s">
        <v>101</v>
      </c>
      <c r="G26" s="48">
        <v>1</v>
      </c>
      <c r="H26" s="37">
        <v>2</v>
      </c>
      <c r="I26" s="49">
        <v>800</v>
      </c>
      <c r="J26" s="49">
        <f>G26*H26*I26</f>
        <v>1600</v>
      </c>
      <c r="K26" s="49">
        <v>1000</v>
      </c>
    </row>
    <row r="27" spans="2:11" ht="17.25">
      <c r="B27" s="45" t="s">
        <v>73</v>
      </c>
      <c r="C27" s="46" t="s">
        <v>39</v>
      </c>
      <c r="D27" s="46" t="s">
        <v>37</v>
      </c>
      <c r="E27" s="47" t="s">
        <v>38</v>
      </c>
      <c r="F27" s="46" t="s">
        <v>101</v>
      </c>
      <c r="G27" s="48">
        <v>1</v>
      </c>
      <c r="H27" s="37">
        <v>2</v>
      </c>
      <c r="I27" s="49">
        <v>200</v>
      </c>
      <c r="J27" s="49">
        <f t="shared" ref="J27:J31" si="4">G27*H27*I27</f>
        <v>400</v>
      </c>
      <c r="K27" s="49">
        <v>200</v>
      </c>
    </row>
    <row r="28" spans="2:11" ht="17.25">
      <c r="B28" s="45" t="s">
        <v>40</v>
      </c>
      <c r="C28" s="46" t="s">
        <v>41</v>
      </c>
      <c r="D28" s="46" t="s">
        <v>37</v>
      </c>
      <c r="E28" s="47" t="s">
        <v>38</v>
      </c>
      <c r="F28" s="46" t="s">
        <v>101</v>
      </c>
      <c r="G28" s="48">
        <v>1</v>
      </c>
      <c r="H28" s="37">
        <v>2</v>
      </c>
      <c r="I28" s="49">
        <v>194</v>
      </c>
      <c r="J28" s="49">
        <f t="shared" si="4"/>
        <v>388</v>
      </c>
      <c r="K28" s="49">
        <v>194</v>
      </c>
    </row>
    <row r="29" spans="2:11" ht="17.25">
      <c r="B29" s="45" t="s">
        <v>42</v>
      </c>
      <c r="C29" s="46" t="s">
        <v>57</v>
      </c>
      <c r="D29" s="46" t="s">
        <v>59</v>
      </c>
      <c r="E29" s="47" t="s">
        <v>58</v>
      </c>
      <c r="F29" s="46" t="s">
        <v>101</v>
      </c>
      <c r="G29" s="48">
        <v>1</v>
      </c>
      <c r="H29" s="37">
        <v>2</v>
      </c>
      <c r="I29" s="49">
        <v>100</v>
      </c>
      <c r="J29" s="49">
        <f t="shared" si="4"/>
        <v>200</v>
      </c>
      <c r="K29" s="49">
        <v>100</v>
      </c>
    </row>
    <row r="30" spans="2:11" ht="17.25">
      <c r="B30" s="45" t="s">
        <v>43</v>
      </c>
      <c r="C30" s="46" t="s">
        <v>100</v>
      </c>
      <c r="D30" s="46" t="s">
        <v>37</v>
      </c>
      <c r="E30" s="47" t="s">
        <v>99</v>
      </c>
      <c r="F30" s="46" t="s">
        <v>101</v>
      </c>
      <c r="G30" s="48">
        <v>1</v>
      </c>
      <c r="H30" s="37">
        <v>2</v>
      </c>
      <c r="I30" s="49">
        <v>1400</v>
      </c>
      <c r="J30" s="49">
        <f t="shared" ref="J30" si="5">G30*H30*I30</f>
        <v>2800</v>
      </c>
      <c r="K30" s="49">
        <v>1450</v>
      </c>
    </row>
    <row r="31" spans="2:11" ht="17.25">
      <c r="B31" s="45" t="s">
        <v>117</v>
      </c>
      <c r="C31" s="46" t="s">
        <v>118</v>
      </c>
      <c r="D31" s="46"/>
      <c r="E31" s="47" t="s">
        <v>99</v>
      </c>
      <c r="F31" s="46" t="s">
        <v>101</v>
      </c>
      <c r="G31" s="48">
        <v>1</v>
      </c>
      <c r="H31" s="37">
        <v>2</v>
      </c>
      <c r="I31" s="49">
        <v>2500</v>
      </c>
      <c r="J31" s="49">
        <f t="shared" si="4"/>
        <v>5000</v>
      </c>
      <c r="K31" s="49">
        <v>2500</v>
      </c>
    </row>
    <row r="32" spans="2:11" ht="17.25">
      <c r="B32" s="89" t="s">
        <v>16</v>
      </c>
      <c r="C32" s="90"/>
      <c r="D32" s="90"/>
      <c r="E32" s="90"/>
      <c r="F32" s="90"/>
      <c r="G32" s="90"/>
      <c r="H32" s="90"/>
      <c r="I32" s="91"/>
      <c r="J32" s="43">
        <f>SUM(J20:J31)</f>
        <v>14282</v>
      </c>
    </row>
    <row r="33" spans="2:11" ht="18">
      <c r="B33" s="36">
        <v>10</v>
      </c>
      <c r="C33" s="17" t="s">
        <v>79</v>
      </c>
      <c r="D33" s="17"/>
      <c r="E33" s="17"/>
      <c r="F33" s="18"/>
      <c r="G33" s="19"/>
      <c r="H33" s="19"/>
      <c r="I33" s="19"/>
      <c r="J33" s="20"/>
    </row>
    <row r="34" spans="2:11" ht="17.25">
      <c r="B34" s="81" t="s">
        <v>92</v>
      </c>
      <c r="C34" s="82"/>
      <c r="D34" s="82"/>
      <c r="E34" s="82"/>
      <c r="F34" s="82"/>
      <c r="G34" s="82"/>
      <c r="H34" s="82"/>
      <c r="I34" s="82"/>
      <c r="J34" s="83"/>
      <c r="K34" s="75"/>
    </row>
    <row r="35" spans="2:11" ht="17.25">
      <c r="B35" s="21" t="s">
        <v>18</v>
      </c>
      <c r="C35" s="84" t="s">
        <v>25</v>
      </c>
      <c r="D35" s="42" t="s">
        <v>22</v>
      </c>
      <c r="E35" s="37" t="s">
        <v>90</v>
      </c>
      <c r="F35" s="46"/>
      <c r="G35" s="48">
        <v>2</v>
      </c>
      <c r="H35" s="37">
        <v>1</v>
      </c>
      <c r="I35" s="49">
        <v>300</v>
      </c>
      <c r="J35" s="49">
        <f>G35*H35*I35</f>
        <v>600</v>
      </c>
      <c r="K35" s="43">
        <v>400</v>
      </c>
    </row>
    <row r="36" spans="2:11" ht="17.25">
      <c r="B36" s="45"/>
      <c r="C36" s="85"/>
      <c r="D36" s="76" t="s">
        <v>98</v>
      </c>
      <c r="E36" s="62"/>
      <c r="F36" s="46"/>
      <c r="G36" s="48">
        <v>1</v>
      </c>
      <c r="H36" s="62">
        <v>1</v>
      </c>
      <c r="I36" s="49">
        <v>1200</v>
      </c>
      <c r="J36" s="49">
        <f>G36*H36*I36</f>
        <v>1200</v>
      </c>
      <c r="K36" s="59">
        <v>1200</v>
      </c>
    </row>
    <row r="37" spans="2:11" ht="17.25">
      <c r="B37" s="21" t="s">
        <v>64</v>
      </c>
      <c r="C37" s="85"/>
      <c r="D37" s="37" t="s">
        <v>49</v>
      </c>
      <c r="E37" s="37" t="s">
        <v>90</v>
      </c>
      <c r="F37" s="46"/>
      <c r="G37" s="37">
        <v>2</v>
      </c>
      <c r="H37" s="37">
        <v>1</v>
      </c>
      <c r="I37" s="43">
        <v>1800</v>
      </c>
      <c r="J37" s="49">
        <f t="shared" ref="J37:J40" si="6">G37*H37*I37</f>
        <v>3600</v>
      </c>
      <c r="K37" s="43">
        <v>1700</v>
      </c>
    </row>
    <row r="38" spans="2:11" ht="17.25">
      <c r="B38" s="21" t="s">
        <v>24</v>
      </c>
      <c r="C38" s="85"/>
      <c r="D38" s="37" t="s">
        <v>46</v>
      </c>
      <c r="E38" s="37" t="s">
        <v>23</v>
      </c>
      <c r="F38" s="46"/>
      <c r="G38" s="24">
        <v>1</v>
      </c>
      <c r="H38" s="37">
        <v>1</v>
      </c>
      <c r="I38" s="43">
        <v>3500</v>
      </c>
      <c r="J38" s="49">
        <f t="shared" si="6"/>
        <v>3500</v>
      </c>
      <c r="K38" s="43">
        <v>3700</v>
      </c>
    </row>
    <row r="39" spans="2:11" ht="17.25">
      <c r="B39" s="21" t="s">
        <v>65</v>
      </c>
      <c r="C39" s="85"/>
      <c r="D39" s="62" t="s">
        <v>67</v>
      </c>
      <c r="E39" s="62" t="s">
        <v>68</v>
      </c>
      <c r="F39" s="46"/>
      <c r="G39" s="63">
        <v>1</v>
      </c>
      <c r="H39" s="37">
        <v>1</v>
      </c>
      <c r="I39" s="59">
        <v>2200</v>
      </c>
      <c r="J39" s="49">
        <f t="shared" si="6"/>
        <v>2200</v>
      </c>
      <c r="K39" s="59">
        <v>2400</v>
      </c>
    </row>
    <row r="40" spans="2:11" ht="17.25">
      <c r="B40" s="21" t="s">
        <v>66</v>
      </c>
      <c r="C40" s="85"/>
      <c r="D40" s="37" t="s">
        <v>47</v>
      </c>
      <c r="E40" s="37" t="s">
        <v>53</v>
      </c>
      <c r="F40" s="46"/>
      <c r="G40" s="24">
        <v>10</v>
      </c>
      <c r="H40" s="37">
        <v>1</v>
      </c>
      <c r="I40" s="43">
        <v>420</v>
      </c>
      <c r="J40" s="49">
        <f t="shared" si="6"/>
        <v>4200</v>
      </c>
      <c r="K40" s="43">
        <v>500</v>
      </c>
    </row>
    <row r="41" spans="2:11" ht="17.25">
      <c r="B41" s="81" t="s">
        <v>94</v>
      </c>
      <c r="C41" s="82"/>
      <c r="D41" s="82"/>
      <c r="E41" s="82"/>
      <c r="F41" s="82"/>
      <c r="G41" s="82"/>
      <c r="H41" s="82"/>
      <c r="I41" s="82"/>
      <c r="J41" s="83"/>
      <c r="K41" s="75"/>
    </row>
    <row r="42" spans="2:11" ht="17.25">
      <c r="B42" s="21" t="s">
        <v>102</v>
      </c>
      <c r="C42" s="84" t="s">
        <v>25</v>
      </c>
      <c r="D42" s="42" t="s">
        <v>22</v>
      </c>
      <c r="E42" s="37" t="s">
        <v>106</v>
      </c>
      <c r="F42" s="46" t="s">
        <v>101</v>
      </c>
      <c r="G42" s="48">
        <v>1</v>
      </c>
      <c r="H42" s="37">
        <v>2</v>
      </c>
      <c r="I42" s="49">
        <v>300</v>
      </c>
      <c r="J42" s="49">
        <f>G42*H42*I42</f>
        <v>600</v>
      </c>
      <c r="K42" s="43">
        <v>400</v>
      </c>
    </row>
    <row r="43" spans="2:11" ht="17.25">
      <c r="B43" s="21" t="s">
        <v>103</v>
      </c>
      <c r="C43" s="85"/>
      <c r="D43" s="76" t="s">
        <v>98</v>
      </c>
      <c r="E43" s="37" t="s">
        <v>106</v>
      </c>
      <c r="F43" s="46" t="s">
        <v>101</v>
      </c>
      <c r="G43" s="48">
        <v>1</v>
      </c>
      <c r="H43" s="37">
        <v>2</v>
      </c>
      <c r="I43" s="49">
        <v>1200</v>
      </c>
      <c r="J43" s="49">
        <f>G43*H43*I43</f>
        <v>2400</v>
      </c>
      <c r="K43" s="59">
        <v>1200</v>
      </c>
    </row>
    <row r="44" spans="2:11" ht="17.25">
      <c r="B44" s="21" t="s">
        <v>104</v>
      </c>
      <c r="C44" s="85"/>
      <c r="D44" s="37" t="s">
        <v>49</v>
      </c>
      <c r="E44" s="37" t="s">
        <v>106</v>
      </c>
      <c r="F44" s="46" t="s">
        <v>101</v>
      </c>
      <c r="G44" s="37">
        <v>1</v>
      </c>
      <c r="H44" s="37">
        <v>2</v>
      </c>
      <c r="I44" s="43">
        <v>1800</v>
      </c>
      <c r="J44" s="49">
        <f t="shared" ref="J44:J45" si="7">G44*H44*I44</f>
        <v>3600</v>
      </c>
      <c r="K44" s="43">
        <v>1700</v>
      </c>
    </row>
    <row r="45" spans="2:11" ht="17.25">
      <c r="B45" s="21" t="s">
        <v>105</v>
      </c>
      <c r="C45" s="85"/>
      <c r="D45" s="62" t="s">
        <v>67</v>
      </c>
      <c r="E45" s="37" t="s">
        <v>106</v>
      </c>
      <c r="F45" s="46" t="s">
        <v>101</v>
      </c>
      <c r="G45" s="63">
        <v>1</v>
      </c>
      <c r="H45" s="37">
        <v>2</v>
      </c>
      <c r="I45" s="59">
        <v>2200</v>
      </c>
      <c r="J45" s="49">
        <f t="shared" si="7"/>
        <v>4400</v>
      </c>
      <c r="K45" s="59">
        <v>2400</v>
      </c>
    </row>
    <row r="46" spans="2:11" ht="17.25">
      <c r="B46" s="89" t="s">
        <v>16</v>
      </c>
      <c r="C46" s="90"/>
      <c r="D46" s="90"/>
      <c r="E46" s="90"/>
      <c r="F46" s="90"/>
      <c r="G46" s="90"/>
      <c r="H46" s="90"/>
      <c r="I46" s="91"/>
      <c r="J46" s="43">
        <f>SUM(J35:J45)</f>
        <v>26300</v>
      </c>
    </row>
    <row r="47" spans="2:11" ht="18">
      <c r="B47" s="36">
        <v>11</v>
      </c>
      <c r="C47" s="17" t="s">
        <v>45</v>
      </c>
      <c r="D47" s="17"/>
      <c r="E47" s="17"/>
      <c r="F47" s="18"/>
      <c r="G47" s="19"/>
      <c r="H47" s="19"/>
      <c r="I47" s="19"/>
      <c r="J47" s="20"/>
    </row>
    <row r="48" spans="2:11" ht="17.25">
      <c r="B48" s="21" t="s">
        <v>70</v>
      </c>
      <c r="C48" s="69" t="s">
        <v>110</v>
      </c>
      <c r="D48" s="64" t="s">
        <v>69</v>
      </c>
      <c r="E48" s="65"/>
      <c r="F48" s="66"/>
      <c r="G48" s="67">
        <v>5</v>
      </c>
      <c r="H48" s="67">
        <v>1</v>
      </c>
      <c r="I48" s="59">
        <v>120</v>
      </c>
      <c r="J48" s="43">
        <f t="shared" ref="J48" si="8">G48*H48*I48</f>
        <v>600</v>
      </c>
      <c r="K48" s="59">
        <v>120</v>
      </c>
    </row>
    <row r="49" spans="2:12" ht="51.75">
      <c r="B49" s="21" t="s">
        <v>116</v>
      </c>
      <c r="C49" s="95" t="s">
        <v>111</v>
      </c>
      <c r="D49" s="72" t="s">
        <v>112</v>
      </c>
      <c r="E49" s="62" t="s">
        <v>113</v>
      </c>
      <c r="F49" s="62"/>
      <c r="G49" s="63">
        <v>8</v>
      </c>
      <c r="H49" s="73">
        <v>1</v>
      </c>
      <c r="I49" s="59">
        <v>2200</v>
      </c>
      <c r="J49" s="59">
        <f>G49*H49*I49</f>
        <v>17600</v>
      </c>
      <c r="K49" s="74" t="s">
        <v>82</v>
      </c>
    </row>
    <row r="50" spans="2:12" ht="17.25">
      <c r="B50" s="21" t="s">
        <v>80</v>
      </c>
      <c r="C50" s="96"/>
      <c r="D50" s="64" t="s">
        <v>69</v>
      </c>
      <c r="E50" s="65" t="s">
        <v>114</v>
      </c>
      <c r="F50" s="66"/>
      <c r="G50" s="67">
        <v>12</v>
      </c>
      <c r="H50" s="67">
        <v>1</v>
      </c>
      <c r="I50" s="59">
        <v>120</v>
      </c>
      <c r="J50" s="59">
        <f t="shared" ref="J50:J51" si="9">G50*H50*I50</f>
        <v>1440</v>
      </c>
      <c r="K50" s="59">
        <v>120</v>
      </c>
    </row>
    <row r="51" spans="2:12" ht="17.25">
      <c r="B51" s="21" t="s">
        <v>83</v>
      </c>
      <c r="C51" s="97"/>
      <c r="D51" s="64" t="s">
        <v>81</v>
      </c>
      <c r="E51" s="65" t="s">
        <v>115</v>
      </c>
      <c r="F51" s="66"/>
      <c r="G51" s="67">
        <v>4</v>
      </c>
      <c r="H51" s="67">
        <v>1</v>
      </c>
      <c r="I51" s="59">
        <v>400</v>
      </c>
      <c r="J51" s="59">
        <f t="shared" si="9"/>
        <v>1600</v>
      </c>
      <c r="K51" s="59">
        <v>400</v>
      </c>
    </row>
    <row r="52" spans="2:12" ht="51.75">
      <c r="B52" s="21" t="s">
        <v>84</v>
      </c>
      <c r="C52" s="95" t="s">
        <v>109</v>
      </c>
      <c r="D52" s="72" t="s">
        <v>108</v>
      </c>
      <c r="E52" s="62" t="s">
        <v>89</v>
      </c>
      <c r="F52" s="62"/>
      <c r="G52" s="63">
        <v>10</v>
      </c>
      <c r="H52" s="73">
        <v>1</v>
      </c>
      <c r="I52" s="59">
        <v>1500</v>
      </c>
      <c r="J52" s="59">
        <f>G52*H52*I52</f>
        <v>15000</v>
      </c>
      <c r="K52" s="74" t="s">
        <v>82</v>
      </c>
    </row>
    <row r="53" spans="2:12" ht="17.25">
      <c r="B53" s="21" t="s">
        <v>85</v>
      </c>
      <c r="C53" s="96"/>
      <c r="D53" s="64" t="s">
        <v>69</v>
      </c>
      <c r="E53" s="65" t="s">
        <v>87</v>
      </c>
      <c r="F53" s="66"/>
      <c r="G53" s="67">
        <v>15</v>
      </c>
      <c r="H53" s="67">
        <v>1</v>
      </c>
      <c r="I53" s="59">
        <v>120</v>
      </c>
      <c r="J53" s="59">
        <f t="shared" ref="J53:J54" si="10">G53*H53*I53</f>
        <v>1800</v>
      </c>
      <c r="K53" s="59">
        <v>120</v>
      </c>
    </row>
    <row r="54" spans="2:12" ht="17.25">
      <c r="B54" s="21" t="s">
        <v>86</v>
      </c>
      <c r="C54" s="97"/>
      <c r="D54" s="64" t="s">
        <v>81</v>
      </c>
      <c r="E54" s="65" t="s">
        <v>88</v>
      </c>
      <c r="F54" s="66"/>
      <c r="G54" s="67">
        <v>6</v>
      </c>
      <c r="H54" s="67">
        <v>1</v>
      </c>
      <c r="I54" s="59">
        <v>400</v>
      </c>
      <c r="J54" s="59">
        <f t="shared" si="10"/>
        <v>2400</v>
      </c>
      <c r="K54" s="59">
        <v>400</v>
      </c>
    </row>
    <row r="55" spans="2:12" ht="17.25">
      <c r="B55" s="89" t="s">
        <v>16</v>
      </c>
      <c r="C55" s="90"/>
      <c r="D55" s="90"/>
      <c r="E55" s="90"/>
      <c r="F55" s="90"/>
      <c r="G55" s="90"/>
      <c r="H55" s="90"/>
      <c r="I55" s="91"/>
      <c r="J55" s="43">
        <f>SUM(J48:J54)</f>
        <v>40440</v>
      </c>
    </row>
    <row r="56" spans="2:12" ht="18">
      <c r="B56" s="16">
        <v>14</v>
      </c>
      <c r="C56" s="17" t="s">
        <v>0</v>
      </c>
      <c r="D56" s="17"/>
      <c r="E56" s="17"/>
      <c r="F56" s="18"/>
      <c r="G56" s="19"/>
      <c r="H56" s="19"/>
      <c r="I56" s="57">
        <v>0.06</v>
      </c>
      <c r="J56" s="58"/>
    </row>
    <row r="57" spans="2:12" ht="17.25">
      <c r="B57" s="89" t="s">
        <v>19</v>
      </c>
      <c r="C57" s="90"/>
      <c r="D57" s="90"/>
      <c r="E57" s="90"/>
      <c r="F57" s="90"/>
      <c r="G57" s="90"/>
      <c r="H57" s="90"/>
      <c r="I57" s="91"/>
      <c r="J57" s="43">
        <f>SUM(J7,J17,J32,J46,J55,)*0.06</f>
        <v>15703.32</v>
      </c>
    </row>
    <row r="58" spans="2:12" ht="18">
      <c r="B58" s="38"/>
      <c r="C58" s="39"/>
      <c r="D58" s="39"/>
      <c r="E58" s="39"/>
      <c r="F58" s="39"/>
      <c r="G58" s="39"/>
      <c r="H58" s="39"/>
      <c r="I58" s="39"/>
      <c r="J58" s="40"/>
    </row>
    <row r="59" spans="2:12" ht="18">
      <c r="B59" s="41" t="s">
        <v>20</v>
      </c>
      <c r="C59" s="41"/>
      <c r="D59" s="41"/>
      <c r="E59" s="41"/>
      <c r="F59" s="41"/>
      <c r="G59" s="41"/>
      <c r="H59" s="41"/>
      <c r="I59" s="41"/>
      <c r="J59" s="43">
        <f>SUM(J7,J17,J32,J46,J55,J57)</f>
        <v>277425.32</v>
      </c>
      <c r="L59" s="68"/>
    </row>
    <row r="61" spans="2:12">
      <c r="B61" t="s">
        <v>107</v>
      </c>
    </row>
  </sheetData>
  <mergeCells count="18">
    <mergeCell ref="B57:I57"/>
    <mergeCell ref="B46:I46"/>
    <mergeCell ref="B55:I55"/>
    <mergeCell ref="C35:C40"/>
    <mergeCell ref="C52:C54"/>
    <mergeCell ref="C49:C51"/>
    <mergeCell ref="B34:J34"/>
    <mergeCell ref="B41:J41"/>
    <mergeCell ref="C42:C45"/>
    <mergeCell ref="C1:F1"/>
    <mergeCell ref="C2:D2"/>
    <mergeCell ref="B7:I7"/>
    <mergeCell ref="B17:I17"/>
    <mergeCell ref="B32:I32"/>
    <mergeCell ref="B9:J9"/>
    <mergeCell ref="B14:I14"/>
    <mergeCell ref="B19:J19"/>
    <mergeCell ref="B25:J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实拍视频报价单</vt:lpstr>
      <vt:lpstr>实拍视频报价单-明细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2019-01-04T08:29:22Z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