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600" windowHeight="12080"/>
  </bookViews>
  <sheets>
    <sheet name="Summary" sheetId="9" r:id="rId1"/>
    <sheet name="Medical" sheetId="12" r:id="rId2"/>
    <sheet name="Staffing Fee" sheetId="7" r:id="rId3"/>
  </sheets>
  <definedNames>
    <definedName name="_xlnm.Print_Area" localSheetId="0">Summary!$A$1:$C$18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<sst xmlns="http://schemas.openxmlformats.org/spreadsheetml/2006/main" count="174" uniqueCount="52">
  <si>
    <t>Quotation</t>
  </si>
  <si>
    <t>Client:</t>
  </si>
  <si>
    <t>AstraZeneca</t>
  </si>
  <si>
    <t xml:space="preserve">Project Name: </t>
  </si>
  <si>
    <t>系统性红斑狼疮医学教育材料制作</t>
  </si>
  <si>
    <t>Supplier Contact Information:</t>
  </si>
  <si>
    <t>johnny.fan@ubs-cn.com</t>
  </si>
  <si>
    <t>Effective Date:</t>
  </si>
  <si>
    <t xml:space="preserve"> </t>
  </si>
  <si>
    <t>Item</t>
  </si>
  <si>
    <t>Cost</t>
  </si>
  <si>
    <t>I. Medical</t>
  </si>
  <si>
    <t>Sub-total</t>
  </si>
  <si>
    <t>II. Staffing Fee</t>
  </si>
  <si>
    <t>TAX 6%</t>
  </si>
  <si>
    <t>Total</t>
  </si>
  <si>
    <t>Discounted Price (if have)</t>
  </si>
  <si>
    <t>Staffing Fee % of total cost</t>
  </si>
  <si>
    <t>Description</t>
  </si>
  <si>
    <t>AZ Annual Rate
(if have, list year)</t>
  </si>
  <si>
    <t>Unit Price</t>
  </si>
  <si>
    <t>Unit</t>
  </si>
  <si>
    <t>Quantity</t>
  </si>
  <si>
    <t>Set Number</t>
  </si>
  <si>
    <t>Amount</t>
  </si>
  <si>
    <t>2024 EULAR年会SLE新进展*1</t>
  </si>
  <si>
    <t>全国会幻灯(new work)</t>
  </si>
  <si>
    <t>包括医学编辑及适量文献检索</t>
  </si>
  <si>
    <t>页</t>
  </si>
  <si>
    <t>主题词检索(new work)</t>
  </si>
  <si>
    <t>根据主题词对相关文献进行检索、阅读、汇总</t>
  </si>
  <si>
    <t>个</t>
  </si>
  <si>
    <t>中文原文下载</t>
  </si>
  <si>
    <t>篇</t>
  </si>
  <si>
    <t>英文原文下载</t>
  </si>
  <si>
    <t>文献标注(new work)</t>
  </si>
  <si>
    <t>根据所提供素材整理、高亮</t>
  </si>
  <si>
    <t>文章/文献英译中(new work)</t>
  </si>
  <si>
    <t>包括翻译、校队、润色，按中文字符每1000字计算</t>
  </si>
  <si>
    <t>每1000字</t>
  </si>
  <si>
    <t>PPT美化(普通美化)(new work)</t>
  </si>
  <si>
    <t>使用PPT重绘图表、字体设定、动作设定等</t>
  </si>
  <si>
    <t>Total：</t>
  </si>
  <si>
    <t>2024 APLAR年会SLE新进展*1</t>
  </si>
  <si>
    <t>2024 APLAR指南更新*1</t>
  </si>
  <si>
    <t>2024 ACR年会SLE新进展*1</t>
  </si>
  <si>
    <t>靶向治疗SLE前沿速递*1</t>
  </si>
  <si>
    <t>项目管理/人员管理 
Service Fee/Staffing Fee</t>
  </si>
  <si>
    <t>Medical Manager</t>
  </si>
  <si>
    <t>适用于年度单项标准报价不涵盖的项目</t>
  </si>
  <si>
    <t>小时</t>
  </si>
  <si>
    <t>Account Manager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</si>
</sst>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\¥#,##0.00_);[Red]\(\¥#,##0.00\)"/>
    <numFmt numFmtId="179" formatCode="\¥#,##0.00;[Red]\¥#,##0.00"/>
  </numFmts>
  <fonts count="33">
    <font>
      <sz val="12"/>
      <name val="宋体"/>
      <charset val="134"/>
    </font>
    <font>
      <sz val="12"/>
      <name val="微软雅黑"/>
      <charset val="134"/>
    </font>
    <font>
      <b/>
      <sz val="2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134"/>
      <scheme val="minor"/>
    </font>
    <font>
      <b/>
      <sz val="11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u/>
      <sz val="11"/>
      <color rgb="FF800080"/>
      <name val="宋体"/>
      <charset val="134"/>
      <scheme val="minor"/>
    </font>
    <font>
      <sz val="10"/>
      <color theme="1"/>
      <name val="微软雅黑"/>
      <charset val="134"/>
    </font>
    <font>
      <b/>
      <sz val="12"/>
      <color rgb="FF0070C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8" borderId="15" applyNumberFormat="0" applyAlignment="0" applyProtection="0">
      <alignment vertical="center"/>
    </xf>
    <xf numFmtId="0" fontId="23" fillId="9" borderId="16" applyNumberFormat="0" applyAlignment="0" applyProtection="0">
      <alignment vertical="center"/>
    </xf>
    <xf numFmtId="0" fontId="24" fillId="9" borderId="15" applyNumberFormat="0" applyAlignment="0" applyProtection="0">
      <alignment vertical="center"/>
    </xf>
    <xf numFmtId="0" fontId="25" fillId="10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58">
    <xf numFmtId="0" fontId="0" fillId="0" borderId="0" xfId="0">
      <alignment vertical="center"/>
    </xf>
    <xf numFmtId="0" fontId="0" fillId="0" borderId="0" xfId="50"/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0" xfId="49" applyFont="1">
      <alignment vertical="center"/>
    </xf>
    <xf numFmtId="176" fontId="4" fillId="0" borderId="0" xfId="49" applyNumberFormat="1" applyFont="1" applyAlignment="1">
      <alignment horizontal="left"/>
    </xf>
    <xf numFmtId="0" fontId="4" fillId="0" borderId="0" xfId="52" applyFont="1" applyAlignment="1">
      <alignment vertical="center" wrapText="1"/>
    </xf>
    <xf numFmtId="176" fontId="4" fillId="0" borderId="0" xfId="49" applyNumberFormat="1" applyFont="1" applyAlignment="1">
      <alignment horizontal="center"/>
    </xf>
    <xf numFmtId="176" fontId="4" fillId="0" borderId="0" xfId="49" applyNumberFormat="1" applyFont="1" applyAlignment="1">
      <alignment horizontal="left" wrapText="1"/>
    </xf>
    <xf numFmtId="0" fontId="4" fillId="0" borderId="0" xfId="52" applyFont="1" applyAlignment="1">
      <alignment wrapText="1"/>
    </xf>
    <xf numFmtId="0" fontId="3" fillId="0" borderId="0" xfId="52" applyFont="1" applyAlignment="1">
      <alignment vertical="center"/>
    </xf>
    <xf numFmtId="176" fontId="5" fillId="0" borderId="0" xfId="6" applyNumberFormat="1" applyFill="1" applyBorder="1" applyAlignment="1" applyProtection="1">
      <alignment horizontal="left"/>
    </xf>
    <xf numFmtId="0" fontId="3" fillId="0" borderId="0" xfId="52" applyFont="1" applyAlignment="1">
      <alignment horizontal="left" vertical="center"/>
    </xf>
    <xf numFmtId="0" fontId="3" fillId="0" borderId="0" xfId="52" applyFont="1" applyAlignment="1">
      <alignment horizontal="right" vertical="center"/>
    </xf>
    <xf numFmtId="0" fontId="6" fillId="0" borderId="1" xfId="52" applyFont="1" applyBorder="1" applyAlignment="1">
      <alignment horizontal="center" vertical="center"/>
    </xf>
    <xf numFmtId="0" fontId="6" fillId="0" borderId="1" xfId="52" applyFont="1" applyBorder="1" applyAlignment="1">
      <alignment horizontal="center" vertical="center" wrapText="1"/>
    </xf>
    <xf numFmtId="0" fontId="3" fillId="2" borderId="1" xfId="52" applyFont="1" applyFill="1" applyBorder="1" applyAlignment="1">
      <alignment horizontal="left" vertical="center" wrapText="1"/>
    </xf>
    <xf numFmtId="0" fontId="3" fillId="2" borderId="1" xfId="52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0" fontId="8" fillId="0" borderId="1" xfId="51" applyNumberFormat="1" applyFont="1" applyBorder="1" applyAlignment="1">
      <alignment horizontal="center" vertical="center"/>
    </xf>
    <xf numFmtId="9" fontId="7" fillId="0" borderId="1" xfId="51" applyNumberFormat="1" applyFont="1" applyBorder="1" applyAlignment="1">
      <alignment horizontal="center" vertical="center"/>
    </xf>
    <xf numFmtId="177" fontId="7" fillId="0" borderId="1" xfId="51" applyNumberFormat="1" applyFont="1" applyBorder="1" applyAlignment="1">
      <alignment horizontal="center" vertical="center"/>
    </xf>
    <xf numFmtId="37" fontId="8" fillId="0" borderId="1" xfId="1" applyNumberFormat="1" applyFont="1" applyFill="1" applyBorder="1" applyAlignment="1">
      <alignment horizontal="center" vertical="center"/>
    </xf>
    <xf numFmtId="176" fontId="3" fillId="3" borderId="1" xfId="52" applyNumberFormat="1" applyFont="1" applyFill="1" applyBorder="1" applyAlignment="1">
      <alignment horizontal="right" vertical="center"/>
    </xf>
    <xf numFmtId="178" fontId="3" fillId="3" borderId="1" xfId="52" applyNumberFormat="1" applyFont="1" applyFill="1" applyBorder="1" applyAlignment="1">
      <alignment horizontal="right" vertical="center"/>
    </xf>
    <xf numFmtId="176" fontId="3" fillId="0" borderId="0" xfId="49" applyNumberFormat="1" applyFont="1" applyAlignment="1"/>
    <xf numFmtId="176" fontId="3" fillId="0" borderId="0" xfId="49" applyNumberFormat="1" applyFont="1" applyAlignment="1">
      <alignment wrapText="1"/>
    </xf>
    <xf numFmtId="0" fontId="3" fillId="0" borderId="0" xfId="49" applyFont="1" applyAlignment="1">
      <alignment horizontal="left" vertical="center"/>
    </xf>
    <xf numFmtId="0" fontId="4" fillId="0" borderId="0" xfId="49" applyFont="1" applyAlignment="1">
      <alignment horizontal="left" vertical="center" wrapText="1"/>
    </xf>
    <xf numFmtId="0" fontId="4" fillId="0" borderId="0" xfId="49" applyFont="1" applyAlignment="1">
      <alignment horizontal="left" vertical="center"/>
    </xf>
    <xf numFmtId="176" fontId="9" fillId="0" borderId="0" xfId="6" applyNumberFormat="1" applyFont="1" applyFill="1" applyBorder="1" applyAlignment="1" applyProtection="1">
      <alignment horizontal="left"/>
    </xf>
    <xf numFmtId="0" fontId="6" fillId="2" borderId="1" xfId="52" applyFont="1" applyFill="1" applyBorder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0" fontId="7" fillId="0" borderId="1" xfId="52" applyFont="1" applyBorder="1" applyAlignment="1">
      <alignment horizontal="center" vertical="center"/>
    </xf>
    <xf numFmtId="0" fontId="7" fillId="0" borderId="1" xfId="51" applyFont="1" applyBorder="1" applyAlignment="1">
      <alignment horizontal="center" vertical="center"/>
    </xf>
    <xf numFmtId="0" fontId="3" fillId="0" borderId="1" xfId="49" applyFont="1" applyBorder="1" applyAlignment="1">
      <alignment horizontal="right" vertical="center" wrapText="1"/>
    </xf>
    <xf numFmtId="179" fontId="3" fillId="0" borderId="1" xfId="1" applyNumberFormat="1" applyFont="1" applyFill="1" applyBorder="1" applyAlignment="1">
      <alignment horizontal="right" vertical="center"/>
    </xf>
    <xf numFmtId="0" fontId="6" fillId="0" borderId="2" xfId="52" applyFont="1" applyBorder="1" applyAlignment="1">
      <alignment horizontal="center" vertical="center"/>
    </xf>
    <xf numFmtId="0" fontId="6" fillId="0" borderId="3" xfId="52" applyFont="1" applyBorder="1" applyAlignment="1">
      <alignment horizontal="center" vertical="center"/>
    </xf>
    <xf numFmtId="0" fontId="6" fillId="2" borderId="4" xfId="52" applyFont="1" applyFill="1" applyBorder="1" applyAlignment="1">
      <alignment horizontal="left" vertical="center"/>
    </xf>
    <xf numFmtId="0" fontId="6" fillId="2" borderId="5" xfId="52" applyFont="1" applyFill="1" applyBorder="1" applyAlignment="1">
      <alignment horizontal="left" vertical="center"/>
    </xf>
    <xf numFmtId="0" fontId="4" fillId="0" borderId="6" xfId="0" applyFont="1" applyBorder="1" applyAlignment="1">
      <alignment horizontal="right" vertical="center" wrapText="1"/>
    </xf>
    <xf numFmtId="178" fontId="3" fillId="0" borderId="7" xfId="1" applyNumberFormat="1" applyFont="1" applyFill="1" applyBorder="1" applyAlignment="1">
      <alignment horizontal="right" vertical="center"/>
    </xf>
    <xf numFmtId="179" fontId="3" fillId="0" borderId="7" xfId="1" applyNumberFormat="1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right" vertical="center" wrapText="1"/>
    </xf>
    <xf numFmtId="178" fontId="3" fillId="5" borderId="9" xfId="1" applyNumberFormat="1" applyFont="1" applyFill="1" applyBorder="1" applyAlignment="1">
      <alignment horizontal="right" vertical="center"/>
    </xf>
    <xf numFmtId="176" fontId="3" fillId="3" borderId="10" xfId="52" applyNumberFormat="1" applyFont="1" applyFill="1" applyBorder="1" applyAlignment="1">
      <alignment horizontal="right" vertical="center"/>
    </xf>
    <xf numFmtId="178" fontId="3" fillId="3" borderId="11" xfId="52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2" fillId="6" borderId="0" xfId="0" applyFont="1" applyFill="1" applyAlignment="1">
      <alignment horizontal="right" vertical="center"/>
    </xf>
    <xf numFmtId="10" fontId="0" fillId="6" borderId="0" xfId="3" applyNumberFormat="1" applyFont="1" applyFill="1" applyAlignment="1">
      <alignment vertical="center"/>
    </xf>
    <xf numFmtId="176" fontId="13" fillId="0" borderId="0" xfId="49" applyNumberFormat="1" applyFont="1" applyAlignment="1">
      <alignment horizontal="left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flash" xfId="50"/>
    <cellStyle name="常规_quotation GW" xfId="51"/>
    <cellStyle name="常规_长城会短信相关活动报价1016" xfId="52"/>
  </cellStyles>
  <tableStyles count="0" defaultTableStyle="TableStyleMedium2" defaultPivotStyle="PivotStyleLight16"/>
  <colors>
    <mruColors>
      <color rgb="0000FFFF"/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ohnny.fan@ubs-cn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johnny.fan@ubs-cn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johnny.fan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F25"/>
  <sheetViews>
    <sheetView tabSelected="1" workbookViewId="0">
      <selection activeCell="E18" sqref="E18"/>
    </sheetView>
  </sheetViews>
  <sheetFormatPr defaultColWidth="8.91666666666667" defaultRowHeight="15" outlineLevelCol="5"/>
  <cols>
    <col min="1" max="1" width="5.08333333333333" customWidth="1"/>
    <col min="2" max="2" width="39.5833333333333" customWidth="1"/>
    <col min="3" max="3" width="35.0833333333333" customWidth="1"/>
    <col min="4" max="4" width="19.4166666666667" customWidth="1"/>
  </cols>
  <sheetData>
    <row r="1" ht="37.5" customHeight="1" spans="2:3">
      <c r="B1" s="4" t="s">
        <v>0</v>
      </c>
      <c r="C1" s="4"/>
    </row>
    <row r="2" spans="2:3">
      <c r="B2" s="6" t="s">
        <v>1</v>
      </c>
      <c r="C2" s="7" t="s">
        <v>2</v>
      </c>
    </row>
    <row r="3" ht="16" customHeight="1" spans="2:3">
      <c r="B3" s="6" t="s">
        <v>3</v>
      </c>
      <c r="C3" s="10" t="s">
        <v>4</v>
      </c>
    </row>
    <row r="4" s="1" customFormat="1" ht="16.5" customHeight="1" spans="2:3">
      <c r="B4" s="12" t="s">
        <v>5</v>
      </c>
      <c r="C4" s="13" t="s">
        <v>6</v>
      </c>
    </row>
    <row r="5" s="1" customFormat="1" ht="16.5" customHeight="1" spans="2:6">
      <c r="B5" s="12" t="s">
        <v>7</v>
      </c>
      <c r="C5" s="14"/>
      <c r="F5" s="1" t="s">
        <v>8</v>
      </c>
    </row>
    <row r="6" s="1" customFormat="1" ht="16.5" customHeight="1" spans="2:3">
      <c r="B6" s="15"/>
      <c r="C6" s="15"/>
    </row>
    <row r="7" s="1" customFormat="1" ht="30.75" customHeight="1" spans="2:3">
      <c r="B7" s="41" t="s">
        <v>9</v>
      </c>
      <c r="C7" s="42" t="s">
        <v>10</v>
      </c>
    </row>
    <row r="8" s="1" customFormat="1" ht="16.5" spans="2:3">
      <c r="B8" s="43" t="s">
        <v>11</v>
      </c>
      <c r="C8" s="44"/>
    </row>
    <row r="9" s="1" customFormat="1" spans="2:3">
      <c r="B9" s="45" t="s">
        <v>12</v>
      </c>
      <c r="C9" s="46">
        <f>Medical!I53</f>
        <v>251840</v>
      </c>
    </row>
    <row r="10" s="1" customFormat="1" ht="16.5" spans="2:3">
      <c r="B10" s="43" t="s">
        <v>13</v>
      </c>
      <c r="C10" s="44"/>
    </row>
    <row r="11" spans="2:3">
      <c r="B11" s="45" t="s">
        <v>12</v>
      </c>
      <c r="C11" s="47">
        <f>'Staffing Fee'!H11</f>
        <v>33200</v>
      </c>
    </row>
    <row r="12" ht="9" customHeight="1" spans="2:3">
      <c r="B12" s="48"/>
      <c r="C12" s="49"/>
    </row>
    <row r="13" spans="2:3">
      <c r="B13" s="50" t="s">
        <v>12</v>
      </c>
      <c r="C13" s="51">
        <f>C11+C9</f>
        <v>285040</v>
      </c>
    </row>
    <row r="14" spans="2:3">
      <c r="B14" s="50" t="s">
        <v>14</v>
      </c>
      <c r="C14" s="51">
        <f>C13*0.06</f>
        <v>17102.4</v>
      </c>
    </row>
    <row r="15" ht="15.75" spans="2:3">
      <c r="B15" s="52" t="s">
        <v>15</v>
      </c>
      <c r="C15" s="53">
        <f>C13+C14</f>
        <v>302142.4</v>
      </c>
    </row>
    <row r="16" spans="2:3">
      <c r="B16" s="54" t="s">
        <v>16</v>
      </c>
      <c r="C16" s="46">
        <f>C15*0.95</f>
        <v>287035.28</v>
      </c>
    </row>
    <row r="18" spans="2:3">
      <c r="B18" s="55" t="s">
        <v>17</v>
      </c>
      <c r="C18" s="56">
        <f>C11/C13</f>
        <v>0.116474880718496</v>
      </c>
    </row>
    <row r="20" spans="2:2">
      <c r="B20" s="29"/>
    </row>
    <row r="21" spans="2:2">
      <c r="B21" s="57"/>
    </row>
    <row r="22" spans="2:2">
      <c r="B22" s="57"/>
    </row>
    <row r="23" spans="2:2">
      <c r="B23" s="57"/>
    </row>
    <row r="24" spans="2:2">
      <c r="B24" s="57"/>
    </row>
    <row r="25" spans="2:2">
      <c r="B25" s="57"/>
    </row>
  </sheetData>
  <mergeCells count="3">
    <mergeCell ref="B1:C1"/>
    <mergeCell ref="B8:C8"/>
    <mergeCell ref="B10:C10"/>
  </mergeCells>
  <hyperlinks>
    <hyperlink ref="C4" r:id="rId1" display="johnny.fan@ubs-cn.com" tooltip="mailto:johnny.fan@ubs-cn.com"/>
  </hyperlinks>
  <pageMargins left="0.75" right="0.75" top="1" bottom="1" header="0.3" footer="0.3"/>
  <pageSetup paperSize="9" fitToWidth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I53"/>
  <sheetViews>
    <sheetView zoomScale="85" zoomScaleNormal="85" zoomScaleSheetLayoutView="80" workbookViewId="0">
      <selection activeCell="K10" sqref="K10"/>
    </sheetView>
  </sheetViews>
  <sheetFormatPr defaultColWidth="8.91666666666667" defaultRowHeight="16.5"/>
  <cols>
    <col min="1" max="1" width="6.41666666666667" customWidth="1"/>
    <col min="2" max="2" width="32.7" style="2" customWidth="1"/>
    <col min="3" max="3" width="44.8333333333333" style="2" customWidth="1"/>
    <col min="4" max="4" width="19.2833333333333" style="2" customWidth="1"/>
    <col min="5" max="5" width="10.3" style="2" customWidth="1"/>
    <col min="6" max="6" width="8.91666666666667" style="2"/>
    <col min="7" max="7" width="11.4166666666667" style="2" customWidth="1"/>
    <col min="8" max="8" width="12.6" style="2" customWidth="1"/>
    <col min="9" max="9" width="30" style="2" customWidth="1"/>
  </cols>
  <sheetData>
    <row r="1" ht="40" spans="2:9">
      <c r="B1" s="4" t="s">
        <v>0</v>
      </c>
      <c r="C1" s="4"/>
      <c r="D1" s="5"/>
      <c r="E1" s="5"/>
      <c r="F1" s="5"/>
      <c r="G1" s="5"/>
      <c r="H1" s="5"/>
      <c r="I1" s="5"/>
    </row>
    <row r="2" ht="15" spans="2:9">
      <c r="B2" s="6" t="s">
        <v>1</v>
      </c>
      <c r="C2" s="7" t="s">
        <v>2</v>
      </c>
      <c r="D2" s="8"/>
      <c r="E2" s="9"/>
      <c r="F2" s="9"/>
      <c r="G2" s="9"/>
      <c r="H2" s="9"/>
      <c r="I2" s="9"/>
    </row>
    <row r="3" ht="15" spans="2:9">
      <c r="B3" s="6" t="s">
        <v>3</v>
      </c>
      <c r="C3" s="10" t="s">
        <v>4</v>
      </c>
      <c r="D3" s="11"/>
      <c r="E3" s="9"/>
      <c r="F3" s="9"/>
      <c r="G3" s="9"/>
      <c r="H3" s="9"/>
      <c r="I3" s="9"/>
    </row>
    <row r="4" ht="15" spans="2:9">
      <c r="B4" s="12" t="s">
        <v>5</v>
      </c>
      <c r="C4" s="34" t="s">
        <v>6</v>
      </c>
      <c r="D4" s="12"/>
      <c r="E4" s="12"/>
      <c r="F4" s="12"/>
      <c r="G4" s="12"/>
      <c r="H4" s="12"/>
      <c r="I4" s="12"/>
    </row>
    <row r="5" ht="15" spans="2:9">
      <c r="B5" s="12" t="s">
        <v>7</v>
      </c>
      <c r="C5" s="14"/>
      <c r="D5" s="12"/>
      <c r="E5" s="12"/>
      <c r="F5" s="12"/>
      <c r="G5" s="12"/>
      <c r="H5" s="12"/>
      <c r="I5" s="12"/>
    </row>
    <row r="6" ht="15" spans="2:9">
      <c r="B6" s="15"/>
      <c r="C6" s="15"/>
      <c r="D6" s="15"/>
      <c r="E6" s="15"/>
      <c r="F6" s="15"/>
      <c r="G6" s="15"/>
      <c r="H6" s="15"/>
      <c r="I6" s="15"/>
    </row>
    <row r="7" ht="33" spans="2:9">
      <c r="B7" s="16" t="s">
        <v>9</v>
      </c>
      <c r="C7" s="17" t="s">
        <v>18</v>
      </c>
      <c r="D7" s="17" t="s">
        <v>19</v>
      </c>
      <c r="E7" s="16" t="s">
        <v>20</v>
      </c>
      <c r="F7" s="16" t="s">
        <v>21</v>
      </c>
      <c r="G7" s="16" t="s">
        <v>22</v>
      </c>
      <c r="H7" s="16" t="s">
        <v>23</v>
      </c>
      <c r="I7" s="16" t="s">
        <v>24</v>
      </c>
    </row>
    <row r="8" ht="15.9" customHeight="1" spans="2:9">
      <c r="B8" s="35" t="s">
        <v>25</v>
      </c>
      <c r="C8" s="35"/>
      <c r="D8" s="35"/>
      <c r="E8" s="35"/>
      <c r="F8" s="35"/>
      <c r="G8" s="35"/>
      <c r="H8" s="35"/>
      <c r="I8" s="35"/>
    </row>
    <row r="9" ht="15" spans="2:9">
      <c r="B9" s="36" t="s">
        <v>26</v>
      </c>
      <c r="C9" s="36" t="s">
        <v>27</v>
      </c>
      <c r="D9" s="22">
        <v>2024</v>
      </c>
      <c r="E9" s="23">
        <v>657</v>
      </c>
      <c r="F9" s="37" t="s">
        <v>28</v>
      </c>
      <c r="G9" s="38">
        <v>70</v>
      </c>
      <c r="H9" s="26">
        <v>1</v>
      </c>
      <c r="I9" s="26">
        <f t="shared" ref="I9:I15" si="0">E9*G9*H9</f>
        <v>45990</v>
      </c>
    </row>
    <row r="10" ht="15" spans="2:9">
      <c r="B10" s="36" t="s">
        <v>29</v>
      </c>
      <c r="C10" s="36" t="s">
        <v>30</v>
      </c>
      <c r="D10" s="22"/>
      <c r="E10" s="23">
        <v>20</v>
      </c>
      <c r="F10" s="37" t="s">
        <v>31</v>
      </c>
      <c r="G10" s="38">
        <v>50</v>
      </c>
      <c r="H10" s="26">
        <v>1</v>
      </c>
      <c r="I10" s="26">
        <f t="shared" si="0"/>
        <v>1000</v>
      </c>
    </row>
    <row r="11" ht="15" spans="2:9">
      <c r="B11" s="36" t="s">
        <v>32</v>
      </c>
      <c r="C11" s="36" t="s">
        <v>32</v>
      </c>
      <c r="D11" s="22"/>
      <c r="E11" s="23">
        <v>7</v>
      </c>
      <c r="F11" s="37" t="s">
        <v>33</v>
      </c>
      <c r="G11" s="38">
        <v>10</v>
      </c>
      <c r="H11" s="26">
        <v>1</v>
      </c>
      <c r="I11" s="26">
        <f t="shared" si="0"/>
        <v>70</v>
      </c>
    </row>
    <row r="12" ht="15" spans="2:9">
      <c r="B12" s="36" t="s">
        <v>34</v>
      </c>
      <c r="C12" s="36" t="s">
        <v>34</v>
      </c>
      <c r="D12" s="22"/>
      <c r="E12" s="23">
        <v>10</v>
      </c>
      <c r="F12" s="37" t="s">
        <v>33</v>
      </c>
      <c r="G12" s="38">
        <v>30</v>
      </c>
      <c r="H12" s="26">
        <v>1</v>
      </c>
      <c r="I12" s="26">
        <f t="shared" si="0"/>
        <v>300</v>
      </c>
    </row>
    <row r="13" ht="15" spans="2:9">
      <c r="B13" s="36" t="s">
        <v>35</v>
      </c>
      <c r="C13" s="36" t="s">
        <v>36</v>
      </c>
      <c r="D13" s="22"/>
      <c r="E13" s="23">
        <v>15</v>
      </c>
      <c r="F13" s="37" t="s">
        <v>33</v>
      </c>
      <c r="G13" s="38">
        <v>50</v>
      </c>
      <c r="H13" s="26">
        <v>1</v>
      </c>
      <c r="I13" s="26">
        <f t="shared" si="0"/>
        <v>750</v>
      </c>
    </row>
    <row r="14" ht="15" spans="2:9">
      <c r="B14" s="36" t="s">
        <v>37</v>
      </c>
      <c r="C14" s="36" t="s">
        <v>38</v>
      </c>
      <c r="D14" s="22"/>
      <c r="E14" s="23">
        <v>150</v>
      </c>
      <c r="F14" s="37" t="s">
        <v>39</v>
      </c>
      <c r="G14" s="38">
        <v>8</v>
      </c>
      <c r="H14" s="26">
        <v>1</v>
      </c>
      <c r="I14" s="26">
        <f t="shared" si="0"/>
        <v>1200</v>
      </c>
    </row>
    <row r="15" ht="15" spans="2:9">
      <c r="B15" s="36" t="s">
        <v>40</v>
      </c>
      <c r="C15" s="36" t="s">
        <v>41</v>
      </c>
      <c r="D15" s="22"/>
      <c r="E15" s="23">
        <v>100</v>
      </c>
      <c r="F15" s="37" t="s">
        <v>28</v>
      </c>
      <c r="G15" s="38">
        <v>50</v>
      </c>
      <c r="H15" s="26">
        <v>1</v>
      </c>
      <c r="I15" s="26">
        <f t="shared" si="0"/>
        <v>5000</v>
      </c>
    </row>
    <row r="16" ht="15" spans="2:9">
      <c r="B16" s="39" t="s">
        <v>42</v>
      </c>
      <c r="C16" s="39"/>
      <c r="D16" s="39"/>
      <c r="E16" s="39"/>
      <c r="F16" s="39"/>
      <c r="G16" s="39"/>
      <c r="H16" s="39"/>
      <c r="I16" s="40">
        <f>SUM(I9:I15)</f>
        <v>54310</v>
      </c>
    </row>
    <row r="17" ht="15.9" customHeight="1" spans="2:9">
      <c r="B17" s="35" t="s">
        <v>43</v>
      </c>
      <c r="C17" s="35"/>
      <c r="D17" s="35"/>
      <c r="E17" s="35"/>
      <c r="F17" s="35"/>
      <c r="G17" s="35"/>
      <c r="H17" s="35"/>
      <c r="I17" s="35"/>
    </row>
    <row r="18" ht="15.9" customHeight="1" spans="2:9">
      <c r="B18" s="36" t="s">
        <v>26</v>
      </c>
      <c r="C18" s="36" t="s">
        <v>27</v>
      </c>
      <c r="D18" s="22">
        <v>2024</v>
      </c>
      <c r="E18" s="23">
        <v>657</v>
      </c>
      <c r="F18" s="37" t="s">
        <v>28</v>
      </c>
      <c r="G18" s="38">
        <v>60</v>
      </c>
      <c r="H18" s="26">
        <v>1</v>
      </c>
      <c r="I18" s="26">
        <f t="shared" ref="I18:I24" si="1">E18*G18*H18</f>
        <v>39420</v>
      </c>
    </row>
    <row r="19" ht="15.9" customHeight="1" spans="2:9">
      <c r="B19" s="36" t="s">
        <v>29</v>
      </c>
      <c r="C19" s="36" t="s">
        <v>30</v>
      </c>
      <c r="D19" s="22"/>
      <c r="E19" s="23">
        <v>20</v>
      </c>
      <c r="F19" s="37" t="s">
        <v>31</v>
      </c>
      <c r="G19" s="38">
        <v>50</v>
      </c>
      <c r="H19" s="26">
        <v>1</v>
      </c>
      <c r="I19" s="26">
        <f t="shared" si="1"/>
        <v>1000</v>
      </c>
    </row>
    <row r="20" ht="15" spans="2:9">
      <c r="B20" s="36" t="s">
        <v>32</v>
      </c>
      <c r="C20" s="36" t="s">
        <v>32</v>
      </c>
      <c r="D20" s="22"/>
      <c r="E20" s="23">
        <v>7</v>
      </c>
      <c r="F20" s="37" t="s">
        <v>33</v>
      </c>
      <c r="G20" s="38">
        <v>10</v>
      </c>
      <c r="H20" s="26">
        <v>1</v>
      </c>
      <c r="I20" s="26">
        <f t="shared" si="1"/>
        <v>70</v>
      </c>
    </row>
    <row r="21" ht="15" spans="2:9">
      <c r="B21" s="36" t="s">
        <v>34</v>
      </c>
      <c r="C21" s="36" t="s">
        <v>34</v>
      </c>
      <c r="D21" s="22"/>
      <c r="E21" s="23">
        <v>10</v>
      </c>
      <c r="F21" s="37" t="s">
        <v>33</v>
      </c>
      <c r="G21" s="38">
        <v>30</v>
      </c>
      <c r="H21" s="26">
        <v>1</v>
      </c>
      <c r="I21" s="26">
        <f t="shared" si="1"/>
        <v>300</v>
      </c>
    </row>
    <row r="22" ht="15" spans="2:9">
      <c r="B22" s="36" t="s">
        <v>35</v>
      </c>
      <c r="C22" s="36" t="s">
        <v>36</v>
      </c>
      <c r="D22" s="22"/>
      <c r="E22" s="23">
        <v>15</v>
      </c>
      <c r="F22" s="37" t="s">
        <v>33</v>
      </c>
      <c r="G22" s="38">
        <v>50</v>
      </c>
      <c r="H22" s="26">
        <v>1</v>
      </c>
      <c r="I22" s="26">
        <f t="shared" si="1"/>
        <v>750</v>
      </c>
    </row>
    <row r="23" ht="15" spans="2:9">
      <c r="B23" s="36" t="s">
        <v>37</v>
      </c>
      <c r="C23" s="36" t="s">
        <v>38</v>
      </c>
      <c r="D23" s="22"/>
      <c r="E23" s="23">
        <v>150</v>
      </c>
      <c r="F23" s="37" t="s">
        <v>39</v>
      </c>
      <c r="G23" s="38">
        <v>8</v>
      </c>
      <c r="H23" s="26">
        <v>1</v>
      </c>
      <c r="I23" s="26">
        <f t="shared" si="1"/>
        <v>1200</v>
      </c>
    </row>
    <row r="24" ht="15" spans="2:9">
      <c r="B24" s="36" t="s">
        <v>40</v>
      </c>
      <c r="C24" s="36" t="s">
        <v>41</v>
      </c>
      <c r="D24" s="22"/>
      <c r="E24" s="23">
        <v>100</v>
      </c>
      <c r="F24" s="37" t="s">
        <v>28</v>
      </c>
      <c r="G24" s="38">
        <v>50</v>
      </c>
      <c r="H24" s="26">
        <v>1</v>
      </c>
      <c r="I24" s="26">
        <f t="shared" si="1"/>
        <v>5000</v>
      </c>
    </row>
    <row r="25" ht="15" spans="2:9">
      <c r="B25" s="39" t="s">
        <v>42</v>
      </c>
      <c r="C25" s="39"/>
      <c r="D25" s="39"/>
      <c r="E25" s="39"/>
      <c r="F25" s="39"/>
      <c r="G25" s="39"/>
      <c r="H25" s="39"/>
      <c r="I25" s="40">
        <f>SUM(I18:I24)</f>
        <v>47740</v>
      </c>
    </row>
    <row r="26" ht="15.9" customHeight="1" spans="2:9">
      <c r="B26" s="35" t="s">
        <v>44</v>
      </c>
      <c r="C26" s="35"/>
      <c r="D26" s="35"/>
      <c r="E26" s="35"/>
      <c r="F26" s="35"/>
      <c r="G26" s="35"/>
      <c r="H26" s="35"/>
      <c r="I26" s="35"/>
    </row>
    <row r="27" ht="15" spans="2:9">
      <c r="B27" s="36" t="s">
        <v>26</v>
      </c>
      <c r="C27" s="36" t="s">
        <v>27</v>
      </c>
      <c r="D27" s="22">
        <v>2024</v>
      </c>
      <c r="E27" s="23">
        <v>657</v>
      </c>
      <c r="F27" s="37" t="s">
        <v>28</v>
      </c>
      <c r="G27" s="38">
        <v>60</v>
      </c>
      <c r="H27" s="26">
        <v>1</v>
      </c>
      <c r="I27" s="26">
        <f t="shared" ref="I27:I33" si="2">E27*G27*H27</f>
        <v>39420</v>
      </c>
    </row>
    <row r="28" ht="15" spans="2:9">
      <c r="B28" s="36" t="s">
        <v>29</v>
      </c>
      <c r="C28" s="36" t="s">
        <v>30</v>
      </c>
      <c r="D28" s="22"/>
      <c r="E28" s="23">
        <v>20</v>
      </c>
      <c r="F28" s="37" t="s">
        <v>31</v>
      </c>
      <c r="G28" s="38">
        <v>50</v>
      </c>
      <c r="H28" s="26">
        <v>1</v>
      </c>
      <c r="I28" s="26">
        <f t="shared" si="2"/>
        <v>1000</v>
      </c>
    </row>
    <row r="29" ht="15" spans="2:9">
      <c r="B29" s="36" t="s">
        <v>32</v>
      </c>
      <c r="C29" s="36" t="s">
        <v>32</v>
      </c>
      <c r="D29" s="22"/>
      <c r="E29" s="23">
        <v>7</v>
      </c>
      <c r="F29" s="37" t="s">
        <v>33</v>
      </c>
      <c r="G29" s="38">
        <v>10</v>
      </c>
      <c r="H29" s="26">
        <v>1</v>
      </c>
      <c r="I29" s="26">
        <f t="shared" si="2"/>
        <v>70</v>
      </c>
    </row>
    <row r="30" ht="15" spans="2:9">
      <c r="B30" s="36" t="s">
        <v>34</v>
      </c>
      <c r="C30" s="36" t="s">
        <v>34</v>
      </c>
      <c r="D30" s="22"/>
      <c r="E30" s="23">
        <v>10</v>
      </c>
      <c r="F30" s="37" t="s">
        <v>33</v>
      </c>
      <c r="G30" s="38">
        <v>30</v>
      </c>
      <c r="H30" s="26">
        <v>1</v>
      </c>
      <c r="I30" s="26">
        <f t="shared" si="2"/>
        <v>300</v>
      </c>
    </row>
    <row r="31" ht="15" spans="2:9">
      <c r="B31" s="36" t="s">
        <v>35</v>
      </c>
      <c r="C31" s="36" t="s">
        <v>36</v>
      </c>
      <c r="D31" s="22"/>
      <c r="E31" s="23">
        <v>15</v>
      </c>
      <c r="F31" s="37" t="s">
        <v>33</v>
      </c>
      <c r="G31" s="38">
        <v>50</v>
      </c>
      <c r="H31" s="26">
        <v>1</v>
      </c>
      <c r="I31" s="26">
        <f t="shared" si="2"/>
        <v>750</v>
      </c>
    </row>
    <row r="32" ht="15" spans="2:9">
      <c r="B32" s="36" t="s">
        <v>37</v>
      </c>
      <c r="C32" s="36" t="s">
        <v>38</v>
      </c>
      <c r="D32" s="22"/>
      <c r="E32" s="23">
        <v>150</v>
      </c>
      <c r="F32" s="37" t="s">
        <v>39</v>
      </c>
      <c r="G32" s="38">
        <v>8</v>
      </c>
      <c r="H32" s="26">
        <v>1</v>
      </c>
      <c r="I32" s="26">
        <f t="shared" si="2"/>
        <v>1200</v>
      </c>
    </row>
    <row r="33" ht="15" spans="2:9">
      <c r="B33" s="36" t="s">
        <v>40</v>
      </c>
      <c r="C33" s="36" t="s">
        <v>41</v>
      </c>
      <c r="D33" s="22"/>
      <c r="E33" s="23">
        <v>100</v>
      </c>
      <c r="F33" s="37" t="s">
        <v>28</v>
      </c>
      <c r="G33" s="38">
        <v>50</v>
      </c>
      <c r="H33" s="26">
        <v>1</v>
      </c>
      <c r="I33" s="26">
        <f t="shared" si="2"/>
        <v>5000</v>
      </c>
    </row>
    <row r="34" ht="15" spans="2:9">
      <c r="B34" s="39" t="s">
        <v>42</v>
      </c>
      <c r="C34" s="39"/>
      <c r="D34" s="39"/>
      <c r="E34" s="39"/>
      <c r="F34" s="39"/>
      <c r="G34" s="39"/>
      <c r="H34" s="39"/>
      <c r="I34" s="40">
        <f>SUM(I27:I33)</f>
        <v>47740</v>
      </c>
    </row>
    <row r="35" ht="15.9" customHeight="1" spans="2:9">
      <c r="B35" s="35" t="s">
        <v>45</v>
      </c>
      <c r="C35" s="35"/>
      <c r="D35" s="35"/>
      <c r="E35" s="35"/>
      <c r="F35" s="35"/>
      <c r="G35" s="35"/>
      <c r="H35" s="35"/>
      <c r="I35" s="35"/>
    </row>
    <row r="36" ht="15" spans="2:9">
      <c r="B36" s="36" t="s">
        <v>26</v>
      </c>
      <c r="C36" s="36" t="s">
        <v>27</v>
      </c>
      <c r="D36" s="22">
        <v>2024</v>
      </c>
      <c r="E36" s="23">
        <v>657</v>
      </c>
      <c r="F36" s="37" t="s">
        <v>28</v>
      </c>
      <c r="G36" s="38">
        <v>70</v>
      </c>
      <c r="H36" s="26">
        <v>1</v>
      </c>
      <c r="I36" s="26">
        <f t="shared" ref="I36:I42" si="3">E36*G36*H36</f>
        <v>45990</v>
      </c>
    </row>
    <row r="37" ht="15" spans="2:9">
      <c r="B37" s="36" t="s">
        <v>29</v>
      </c>
      <c r="C37" s="36" t="s">
        <v>30</v>
      </c>
      <c r="D37" s="22"/>
      <c r="E37" s="23">
        <v>20</v>
      </c>
      <c r="F37" s="37" t="s">
        <v>31</v>
      </c>
      <c r="G37" s="38">
        <v>50</v>
      </c>
      <c r="H37" s="26">
        <v>1</v>
      </c>
      <c r="I37" s="26">
        <f t="shared" si="3"/>
        <v>1000</v>
      </c>
    </row>
    <row r="38" ht="15" spans="2:9">
      <c r="B38" s="36" t="s">
        <v>32</v>
      </c>
      <c r="C38" s="36" t="s">
        <v>32</v>
      </c>
      <c r="D38" s="22"/>
      <c r="E38" s="23">
        <v>7</v>
      </c>
      <c r="F38" s="37" t="s">
        <v>33</v>
      </c>
      <c r="G38" s="38">
        <v>10</v>
      </c>
      <c r="H38" s="26">
        <v>1</v>
      </c>
      <c r="I38" s="26">
        <f t="shared" si="3"/>
        <v>70</v>
      </c>
    </row>
    <row r="39" ht="15" spans="2:9">
      <c r="B39" s="36" t="s">
        <v>34</v>
      </c>
      <c r="C39" s="36" t="s">
        <v>34</v>
      </c>
      <c r="D39" s="22"/>
      <c r="E39" s="23">
        <v>10</v>
      </c>
      <c r="F39" s="37" t="s">
        <v>33</v>
      </c>
      <c r="G39" s="38">
        <v>30</v>
      </c>
      <c r="H39" s="26">
        <v>1</v>
      </c>
      <c r="I39" s="26">
        <f t="shared" si="3"/>
        <v>300</v>
      </c>
    </row>
    <row r="40" ht="15" spans="2:9">
      <c r="B40" s="36" t="s">
        <v>35</v>
      </c>
      <c r="C40" s="36" t="s">
        <v>36</v>
      </c>
      <c r="D40" s="22"/>
      <c r="E40" s="23">
        <v>15</v>
      </c>
      <c r="F40" s="37" t="s">
        <v>33</v>
      </c>
      <c r="G40" s="38">
        <v>50</v>
      </c>
      <c r="H40" s="26">
        <v>1</v>
      </c>
      <c r="I40" s="26">
        <f t="shared" si="3"/>
        <v>750</v>
      </c>
    </row>
    <row r="41" ht="15" spans="2:9">
      <c r="B41" s="36" t="s">
        <v>37</v>
      </c>
      <c r="C41" s="36" t="s">
        <v>38</v>
      </c>
      <c r="D41" s="22"/>
      <c r="E41" s="23">
        <v>150</v>
      </c>
      <c r="F41" s="37" t="s">
        <v>39</v>
      </c>
      <c r="G41" s="38">
        <v>8</v>
      </c>
      <c r="H41" s="26">
        <v>1</v>
      </c>
      <c r="I41" s="26">
        <f t="shared" si="3"/>
        <v>1200</v>
      </c>
    </row>
    <row r="42" ht="15" spans="2:9">
      <c r="B42" s="36" t="s">
        <v>40</v>
      </c>
      <c r="C42" s="36" t="s">
        <v>41</v>
      </c>
      <c r="D42" s="22"/>
      <c r="E42" s="23">
        <v>100</v>
      </c>
      <c r="F42" s="37" t="s">
        <v>28</v>
      </c>
      <c r="G42" s="38">
        <v>50</v>
      </c>
      <c r="H42" s="26">
        <v>1</v>
      </c>
      <c r="I42" s="26">
        <f t="shared" si="3"/>
        <v>5000</v>
      </c>
    </row>
    <row r="43" ht="15" spans="2:9">
      <c r="B43" s="39" t="s">
        <v>42</v>
      </c>
      <c r="C43" s="39"/>
      <c r="D43" s="39"/>
      <c r="E43" s="39"/>
      <c r="F43" s="39"/>
      <c r="G43" s="39"/>
      <c r="H43" s="39"/>
      <c r="I43" s="40">
        <f>SUM(I36:I42)</f>
        <v>54310</v>
      </c>
    </row>
    <row r="44" ht="15.9" customHeight="1" spans="2:9">
      <c r="B44" s="35" t="s">
        <v>46</v>
      </c>
      <c r="C44" s="35"/>
      <c r="D44" s="35"/>
      <c r="E44" s="35"/>
      <c r="F44" s="35"/>
      <c r="G44" s="35"/>
      <c r="H44" s="35"/>
      <c r="I44" s="35"/>
    </row>
    <row r="45" ht="15.9" customHeight="1" spans="2:9">
      <c r="B45" s="36" t="s">
        <v>26</v>
      </c>
      <c r="C45" s="36" t="s">
        <v>27</v>
      </c>
      <c r="D45" s="22">
        <v>2024</v>
      </c>
      <c r="E45" s="23">
        <v>657</v>
      </c>
      <c r="F45" s="37" t="s">
        <v>28</v>
      </c>
      <c r="G45" s="38">
        <v>60</v>
      </c>
      <c r="H45" s="26">
        <v>1</v>
      </c>
      <c r="I45" s="26">
        <f t="shared" ref="I45:I51" si="4">E45*G45*H45</f>
        <v>39420</v>
      </c>
    </row>
    <row r="46" ht="15" spans="2:9">
      <c r="B46" s="36" t="s">
        <v>29</v>
      </c>
      <c r="C46" s="36" t="s">
        <v>30</v>
      </c>
      <c r="D46" s="22"/>
      <c r="E46" s="23">
        <v>20</v>
      </c>
      <c r="F46" s="37" t="s">
        <v>31</v>
      </c>
      <c r="G46" s="38">
        <v>50</v>
      </c>
      <c r="H46" s="26">
        <v>1</v>
      </c>
      <c r="I46" s="26">
        <f t="shared" si="4"/>
        <v>1000</v>
      </c>
    </row>
    <row r="47" ht="15" spans="2:9">
      <c r="B47" s="36" t="s">
        <v>32</v>
      </c>
      <c r="C47" s="36" t="s">
        <v>32</v>
      </c>
      <c r="D47" s="22"/>
      <c r="E47" s="23">
        <v>7</v>
      </c>
      <c r="F47" s="37" t="s">
        <v>33</v>
      </c>
      <c r="G47" s="38">
        <v>10</v>
      </c>
      <c r="H47" s="26">
        <v>1</v>
      </c>
      <c r="I47" s="26">
        <f t="shared" si="4"/>
        <v>70</v>
      </c>
    </row>
    <row r="48" ht="15" spans="2:9">
      <c r="B48" s="36" t="s">
        <v>34</v>
      </c>
      <c r="C48" s="36" t="s">
        <v>34</v>
      </c>
      <c r="D48" s="22"/>
      <c r="E48" s="23">
        <v>10</v>
      </c>
      <c r="F48" s="37" t="s">
        <v>33</v>
      </c>
      <c r="G48" s="38">
        <v>30</v>
      </c>
      <c r="H48" s="26">
        <v>1</v>
      </c>
      <c r="I48" s="26">
        <f t="shared" si="4"/>
        <v>300</v>
      </c>
    </row>
    <row r="49" ht="15" spans="2:9">
      <c r="B49" s="36" t="s">
        <v>35</v>
      </c>
      <c r="C49" s="36" t="s">
        <v>36</v>
      </c>
      <c r="D49" s="22"/>
      <c r="E49" s="23">
        <v>15</v>
      </c>
      <c r="F49" s="37" t="s">
        <v>33</v>
      </c>
      <c r="G49" s="38">
        <v>50</v>
      </c>
      <c r="H49" s="26">
        <v>1</v>
      </c>
      <c r="I49" s="26">
        <f t="shared" si="4"/>
        <v>750</v>
      </c>
    </row>
    <row r="50" ht="15" spans="2:9">
      <c r="B50" s="36" t="s">
        <v>37</v>
      </c>
      <c r="C50" s="36" t="s">
        <v>38</v>
      </c>
      <c r="D50" s="22"/>
      <c r="E50" s="23">
        <v>150</v>
      </c>
      <c r="F50" s="37" t="s">
        <v>39</v>
      </c>
      <c r="G50" s="38">
        <v>8</v>
      </c>
      <c r="H50" s="26">
        <v>1</v>
      </c>
      <c r="I50" s="26">
        <f t="shared" si="4"/>
        <v>1200</v>
      </c>
    </row>
    <row r="51" ht="15" spans="2:9">
      <c r="B51" s="36" t="s">
        <v>40</v>
      </c>
      <c r="C51" s="36" t="s">
        <v>41</v>
      </c>
      <c r="D51" s="22"/>
      <c r="E51" s="23">
        <v>100</v>
      </c>
      <c r="F51" s="37" t="s">
        <v>28</v>
      </c>
      <c r="G51" s="38">
        <v>50</v>
      </c>
      <c r="H51" s="26">
        <v>1</v>
      </c>
      <c r="I51" s="26">
        <f t="shared" si="4"/>
        <v>5000</v>
      </c>
    </row>
    <row r="52" ht="15" spans="2:9">
      <c r="B52" s="39" t="s">
        <v>42</v>
      </c>
      <c r="C52" s="39"/>
      <c r="D52" s="39"/>
      <c r="E52" s="39"/>
      <c r="F52" s="39"/>
      <c r="G52" s="39"/>
      <c r="H52" s="39"/>
      <c r="I52" s="40">
        <f>SUM(I45:I51)</f>
        <v>47740</v>
      </c>
    </row>
    <row r="53" ht="15" spans="2:9">
      <c r="B53" s="27" t="s">
        <v>12</v>
      </c>
      <c r="C53" s="27"/>
      <c r="D53" s="27"/>
      <c r="E53" s="27"/>
      <c r="F53" s="27"/>
      <c r="G53" s="27"/>
      <c r="H53" s="27"/>
      <c r="I53" s="28">
        <f>I16+I25+I34+I43+I52</f>
        <v>251840</v>
      </c>
    </row>
  </sheetData>
  <mergeCells count="17">
    <mergeCell ref="B1:C1"/>
    <mergeCell ref="B8:I8"/>
    <mergeCell ref="B16:H16"/>
    <mergeCell ref="B17:I17"/>
    <mergeCell ref="B25:H25"/>
    <mergeCell ref="B26:I26"/>
    <mergeCell ref="B34:H34"/>
    <mergeCell ref="B35:I35"/>
    <mergeCell ref="B43:H43"/>
    <mergeCell ref="B44:I44"/>
    <mergeCell ref="B52:H52"/>
    <mergeCell ref="B53:H53"/>
    <mergeCell ref="D9:D15"/>
    <mergeCell ref="D18:D24"/>
    <mergeCell ref="D27:D33"/>
    <mergeCell ref="D36:D42"/>
    <mergeCell ref="D45:D51"/>
  </mergeCells>
  <hyperlinks>
    <hyperlink ref="C4" r:id="rId1" display="johnny.fan@ubs-cn.com" tooltip="mailto:johnny.fan@ubs-cn.com"/>
  </hyperlinks>
  <pageMargins left="0.7" right="0.7" top="0.75" bottom="0.75" header="0.3" footer="0.3"/>
  <pageSetup paperSize="9" scale="46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20"/>
  <sheetViews>
    <sheetView zoomScale="80" zoomScaleNormal="80" workbookViewId="0">
      <selection activeCell="C4" sqref="C4"/>
    </sheetView>
  </sheetViews>
  <sheetFormatPr defaultColWidth="8.91666666666667" defaultRowHeight="16.5" outlineLevelCol="7"/>
  <cols>
    <col min="1" max="1" width="5.08333333333333" customWidth="1"/>
    <col min="2" max="2" width="26.0833333333333" style="2" customWidth="1"/>
    <col min="3" max="3" width="34.6666666666667" style="3" customWidth="1"/>
    <col min="4" max="4" width="16.9166666666667" style="3" customWidth="1"/>
    <col min="5" max="5" width="11" style="2" customWidth="1"/>
    <col min="6" max="6" width="8.41666666666667" style="2" customWidth="1"/>
    <col min="7" max="7" width="10.0833333333333" style="2" customWidth="1"/>
    <col min="8" max="8" width="14.9166666666667" style="2" customWidth="1"/>
  </cols>
  <sheetData>
    <row r="1" ht="37.5" customHeight="1" spans="2:8">
      <c r="B1" s="4" t="s">
        <v>0</v>
      </c>
      <c r="C1" s="4"/>
      <c r="D1" s="5"/>
      <c r="E1" s="5"/>
      <c r="F1" s="5"/>
      <c r="G1" s="5"/>
      <c r="H1" s="5"/>
    </row>
    <row r="2" ht="15" spans="2:8">
      <c r="B2" s="6" t="s">
        <v>1</v>
      </c>
      <c r="C2" s="7" t="s">
        <v>2</v>
      </c>
      <c r="D2" s="8"/>
      <c r="E2" s="9"/>
      <c r="F2" s="9"/>
      <c r="G2" s="9"/>
      <c r="H2" s="9"/>
    </row>
    <row r="3" ht="15" spans="2:8">
      <c r="B3" s="6" t="s">
        <v>3</v>
      </c>
      <c r="C3" s="10" t="s">
        <v>4</v>
      </c>
      <c r="D3" s="11"/>
      <c r="E3" s="9"/>
      <c r="F3" s="9"/>
      <c r="G3" s="9"/>
      <c r="H3" s="9"/>
    </row>
    <row r="4" s="1" customFormat="1" customHeight="1" spans="2:8">
      <c r="B4" s="12" t="s">
        <v>5</v>
      </c>
      <c r="C4" s="13" t="s">
        <v>6</v>
      </c>
      <c r="D4" s="12"/>
      <c r="E4" s="12"/>
      <c r="F4" s="12"/>
      <c r="G4" s="12"/>
      <c r="H4" s="12"/>
    </row>
    <row r="5" s="1" customFormat="1" customHeight="1" spans="2:8">
      <c r="B5" s="12" t="s">
        <v>7</v>
      </c>
      <c r="C5" s="14"/>
      <c r="D5" s="12"/>
      <c r="E5" s="12"/>
      <c r="F5" s="12"/>
      <c r="G5" s="12"/>
      <c r="H5" s="12"/>
    </row>
    <row r="6" s="1" customFormat="1" customHeight="1" spans="2:8">
      <c r="B6" s="15"/>
      <c r="C6" s="15"/>
      <c r="D6" s="15"/>
      <c r="E6" s="15"/>
      <c r="F6" s="15"/>
      <c r="G6" s="15"/>
      <c r="H6" s="15"/>
    </row>
    <row r="7" s="1" customFormat="1" ht="39" customHeight="1" spans="2:8">
      <c r="B7" s="16" t="s">
        <v>9</v>
      </c>
      <c r="C7" s="17" t="s">
        <v>18</v>
      </c>
      <c r="D7" s="17" t="s">
        <v>19</v>
      </c>
      <c r="E7" s="16" t="s">
        <v>20</v>
      </c>
      <c r="F7" s="16" t="s">
        <v>21</v>
      </c>
      <c r="G7" s="16" t="s">
        <v>22</v>
      </c>
      <c r="H7" s="16" t="s">
        <v>24</v>
      </c>
    </row>
    <row r="8" ht="33.75" customHeight="1" spans="2:8">
      <c r="B8" s="18" t="s">
        <v>47</v>
      </c>
      <c r="C8" s="19"/>
      <c r="D8" s="19"/>
      <c r="E8" s="19"/>
      <c r="F8" s="19"/>
      <c r="G8" s="19"/>
      <c r="H8" s="19"/>
    </row>
    <row r="9" ht="15" spans="2:8">
      <c r="B9" s="20" t="s">
        <v>48</v>
      </c>
      <c r="C9" s="21" t="s">
        <v>49</v>
      </c>
      <c r="D9" s="22">
        <v>2024</v>
      </c>
      <c r="E9" s="23">
        <v>400</v>
      </c>
      <c r="F9" s="24" t="s">
        <v>50</v>
      </c>
      <c r="G9" s="25">
        <v>48</v>
      </c>
      <c r="H9" s="26">
        <f>E9*G9</f>
        <v>19200</v>
      </c>
    </row>
    <row r="10" ht="15" spans="2:8">
      <c r="B10" s="20" t="s">
        <v>51</v>
      </c>
      <c r="C10" s="21"/>
      <c r="D10" s="22"/>
      <c r="E10" s="23">
        <v>250</v>
      </c>
      <c r="F10" s="24" t="s">
        <v>50</v>
      </c>
      <c r="G10" s="25">
        <v>56</v>
      </c>
      <c r="H10" s="26">
        <f>E10*G10</f>
        <v>14000</v>
      </c>
    </row>
    <row r="11" ht="15" spans="2:8">
      <c r="B11" s="27" t="s">
        <v>12</v>
      </c>
      <c r="C11" s="27"/>
      <c r="D11" s="27"/>
      <c r="E11" s="27"/>
      <c r="F11" s="27"/>
      <c r="G11" s="27"/>
      <c r="H11" s="28">
        <f>SUM(H9:H10)</f>
        <v>33200</v>
      </c>
    </row>
    <row r="15" ht="15" spans="2:5">
      <c r="B15" s="29"/>
      <c r="C15" s="30"/>
      <c r="D15" s="30"/>
      <c r="E15" s="31"/>
    </row>
    <row r="16" ht="15" spans="2:5">
      <c r="B16" s="7"/>
      <c r="C16" s="32"/>
      <c r="D16" s="32"/>
      <c r="E16" s="33"/>
    </row>
    <row r="17" ht="15" spans="2:5">
      <c r="B17" s="7"/>
      <c r="C17" s="32"/>
      <c r="D17" s="32"/>
      <c r="E17" s="33"/>
    </row>
    <row r="18" ht="15" spans="2:5">
      <c r="B18" s="7"/>
      <c r="C18" s="32"/>
      <c r="D18" s="32"/>
      <c r="E18" s="33"/>
    </row>
    <row r="19" ht="15" spans="2:5">
      <c r="B19" s="7"/>
      <c r="C19" s="32"/>
      <c r="D19" s="32"/>
      <c r="E19" s="33"/>
    </row>
    <row r="20" ht="15" spans="2:5">
      <c r="B20" s="7"/>
      <c r="C20" s="10"/>
      <c r="D20" s="10"/>
      <c r="E20" s="33"/>
    </row>
  </sheetData>
  <mergeCells count="5">
    <mergeCell ref="B1:C1"/>
    <mergeCell ref="B8:H8"/>
    <mergeCell ref="B11:G11"/>
    <mergeCell ref="C9:C10"/>
    <mergeCell ref="D9:D10"/>
  </mergeCells>
  <hyperlinks>
    <hyperlink ref="C4" r:id="rId1" display="johnny.fan@ubs-cn.com" tooltip="mailto:johnny.fan@ubs-cn.com"/>
  </hyperlinks>
  <pageMargins left="0.75" right="0.75" top="1" bottom="1" header="0.3" footer="0.3"/>
  <pageSetup paperSize="9" scale="6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Summary</vt:lpstr>
      <vt:lpstr>Medical</vt:lpstr>
      <vt:lpstr>Staffing Fee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尘归尘</cp:lastModifiedBy>
  <dcterms:created xsi:type="dcterms:W3CDTF">2016-06-29T09:42:00Z</dcterms:created>
  <cp:lastPrinted>2023-02-24T07:00:00Z</cp:lastPrinted>
  <dcterms:modified xsi:type="dcterms:W3CDTF">2024-05-15T09:14:10Z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FD7FB4841EBD49C2BF8173329EE464CE_13</vt:lpwstr>
  </property>
</Properties>
</file>