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DJZebra/Documents/UBS业务/2024/AZ/已确认/dennis-肺癌wuyuanyuan/"/>
    </mc:Choice>
  </mc:AlternateContent>
  <xr:revisionPtr revIDLastSave="0" documentId="13_ncr:1_{3F2DD532-4EFC-3345-ADF8-F82D34C649CD}" xr6:coauthVersionLast="47" xr6:coauthVersionMax="47" xr10:uidLastSave="{00000000-0000-0000-0000-000000000000}"/>
  <bookViews>
    <workbookView xWindow="4260" yWindow="460" windowWidth="21600" windowHeight="17600" activeTab="3" xr2:uid="{00000000-000D-0000-FFFF-FFFF00000000}"/>
  </bookViews>
  <sheets>
    <sheet name="Summary" sheetId="9" r:id="rId1"/>
    <sheet name="Medical" sheetId="13" r:id="rId2"/>
    <sheet name="Creative" sheetId="14" r:id="rId3"/>
    <sheet name="Video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3" l="1"/>
  <c r="H16" i="13"/>
  <c r="H13" i="14"/>
  <c r="H16" i="15"/>
  <c r="H15" i="15"/>
  <c r="H14" i="15"/>
  <c r="H13" i="15"/>
  <c r="H12" i="15"/>
  <c r="H11" i="15"/>
  <c r="G10" i="15"/>
  <c r="H10" i="15" s="1"/>
  <c r="H17" i="15" s="1"/>
  <c r="H18" i="15" s="1"/>
  <c r="C13" i="9" s="1"/>
  <c r="H9" i="15"/>
  <c r="H12" i="14"/>
  <c r="H9" i="14"/>
  <c r="H10" i="14" s="1"/>
  <c r="H15" i="13"/>
  <c r="H14" i="13"/>
  <c r="H11" i="13"/>
  <c r="H10" i="13"/>
  <c r="H9" i="13"/>
  <c r="H14" i="14" l="1"/>
  <c r="C11" i="9" s="1"/>
  <c r="H17" i="13"/>
  <c r="C9" i="9" s="1"/>
  <c r="C15" i="9" l="1"/>
  <c r="C16" i="9"/>
  <c r="C17" i="9" s="1"/>
</calcChain>
</file>

<file path=xl/sharedStrings.xml><?xml version="1.0" encoding="utf-8"?>
<sst xmlns="http://schemas.openxmlformats.org/spreadsheetml/2006/main" count="127" uniqueCount="73">
  <si>
    <t xml:space="preserve">Quotation </t>
  </si>
  <si>
    <t>Client:</t>
  </si>
  <si>
    <t>阿斯利康</t>
  </si>
  <si>
    <t xml:space="preserve">Project Name: </t>
  </si>
  <si>
    <r>
      <rPr>
        <sz val="10"/>
        <rFont val="微软雅黑"/>
        <family val="2"/>
        <charset val="134"/>
      </rPr>
      <t>2</t>
    </r>
    <r>
      <rPr>
        <sz val="10"/>
        <rFont val="微软雅黑"/>
        <family val="2"/>
        <charset val="134"/>
      </rPr>
      <t>024AZ</t>
    </r>
    <r>
      <rPr>
        <sz val="10"/>
        <rFont val="微软雅黑"/>
        <family val="2"/>
        <charset val="134"/>
      </rPr>
      <t>沃瑞沙学术内容制作</t>
    </r>
  </si>
  <si>
    <t>Supplier Contact Information:</t>
  </si>
  <si>
    <t>Effective Date:</t>
  </si>
  <si>
    <t>Item</t>
  </si>
  <si>
    <t>Cost</t>
  </si>
  <si>
    <t>I.  Medical</t>
  </si>
  <si>
    <t>Sub-total</t>
  </si>
  <si>
    <t>II. Creative</t>
  </si>
  <si>
    <t>III. Video</t>
  </si>
  <si>
    <t>TAX 6%</t>
  </si>
  <si>
    <t>Total</t>
  </si>
  <si>
    <t>Quotation Form_Medical</t>
  </si>
  <si>
    <t>Description</t>
  </si>
  <si>
    <t>AZ Annual Rate
(if have, list year)</t>
  </si>
  <si>
    <t>Unit Price</t>
  </si>
  <si>
    <t>Unit</t>
  </si>
  <si>
    <t>Quantity</t>
  </si>
  <si>
    <t>Amount</t>
  </si>
  <si>
    <t>1.全国会幻灯制作-2套（30p/套*2）</t>
  </si>
  <si>
    <t>全国会幻灯(new work)</t>
  </si>
  <si>
    <t>封面以及封底不计数，包括医学编辑及适量文献检索
（每套幻灯至少3-5篇文献，额外或特需的文献检索或下载可参考“其他附加内容”分别报价）</t>
  </si>
  <si>
    <t>2024 rate card</t>
  </si>
  <si>
    <t>页</t>
  </si>
  <si>
    <t>PPT模板(new work)</t>
  </si>
  <si>
    <t>根据已有KV进行排版及PPT母版格式设定</t>
  </si>
  <si>
    <t>套</t>
  </si>
  <si>
    <t>PPT美化(高级美化)(new work)</t>
  </si>
  <si>
    <t>使用Adobe绘图软件进行图标重绘、字体设计等</t>
  </si>
  <si>
    <r>
      <rPr>
        <b/>
        <sz val="10"/>
        <rFont val="微软雅黑"/>
        <family val="2"/>
        <charset val="134"/>
      </rPr>
      <t>2套</t>
    </r>
    <r>
      <rPr>
        <b/>
        <sz val="10"/>
        <rFont val="微软雅黑"/>
        <family val="2"/>
        <charset val="134"/>
      </rPr>
      <t xml:space="preserve"> </t>
    </r>
    <r>
      <rPr>
        <b/>
        <sz val="10"/>
        <rFont val="微软雅黑"/>
        <family val="2"/>
        <charset val="134"/>
      </rPr>
      <t>Total：</t>
    </r>
  </si>
  <si>
    <r>
      <rPr>
        <b/>
        <sz val="11"/>
        <rFont val="微软雅黑"/>
        <family val="2"/>
        <charset val="134"/>
      </rPr>
      <t>2.</t>
    </r>
    <r>
      <rPr>
        <b/>
        <sz val="11"/>
        <rFont val="微软雅黑"/>
        <family val="2"/>
        <charset val="134"/>
      </rPr>
      <t>DA制作3套，每套10页，包含文案撰写及排版美化</t>
    </r>
  </si>
  <si>
    <t>DA类文案撰写(new work)</t>
  </si>
  <si>
    <t>包括医学编辑及适量文献检索</t>
  </si>
  <si>
    <t>DA内页、手册内页或单页排版 (new work)</t>
  </si>
  <si>
    <t>包括设计、排版、完稿，单页尺寸A4</t>
  </si>
  <si>
    <r>
      <rPr>
        <b/>
        <sz val="10"/>
        <rFont val="微软雅黑"/>
        <family val="2"/>
        <charset val="134"/>
      </rPr>
      <t>3套</t>
    </r>
    <r>
      <rPr>
        <b/>
        <sz val="10"/>
        <rFont val="微软雅黑"/>
        <family val="2"/>
        <charset val="134"/>
      </rPr>
      <t xml:space="preserve"> </t>
    </r>
    <r>
      <rPr>
        <b/>
        <sz val="10"/>
        <rFont val="微软雅黑"/>
        <family val="2"/>
        <charset val="134"/>
      </rPr>
      <t>Total：</t>
    </r>
  </si>
  <si>
    <t>Quotation Form_Creative</t>
  </si>
  <si>
    <r>
      <rPr>
        <b/>
        <sz val="11"/>
        <rFont val="微软雅黑"/>
        <family val="2"/>
        <charset val="134"/>
      </rPr>
      <t>1.海报设计</t>
    </r>
    <r>
      <rPr>
        <b/>
        <sz val="11"/>
        <rFont val="微软雅黑"/>
        <family val="2"/>
        <charset val="134"/>
      </rPr>
      <t>*10幅</t>
    </r>
  </si>
  <si>
    <t xml:space="preserve">海报-复杂  </t>
  </si>
  <si>
    <t>文字为主，复杂配图+文案，含完稿</t>
  </si>
  <si>
    <t>幅</t>
  </si>
  <si>
    <t>Total：</t>
  </si>
  <si>
    <r>
      <rPr>
        <b/>
        <sz val="11"/>
        <rFont val="微软雅黑"/>
        <family val="2"/>
        <charset val="134"/>
      </rPr>
      <t>2.</t>
    </r>
    <r>
      <rPr>
        <b/>
        <sz val="11"/>
        <rFont val="微软雅黑"/>
        <family val="2"/>
        <charset val="134"/>
      </rPr>
      <t>KV设计*3幅</t>
    </r>
  </si>
  <si>
    <t>KV/DA KV (new work)</t>
  </si>
  <si>
    <t>包括创意、设计、完稿（不包含租图、拍摄等第三方费用）</t>
  </si>
  <si>
    <t>张</t>
  </si>
  <si>
    <t>科普视频10条（每条3分钟，共计拍摄10次）</t>
  </si>
  <si>
    <t>Video脚本</t>
  </si>
  <si>
    <t>包括视频创意、医学相关内容撰写、分镜头脚本、视频文案（视频标准时长3-5min，超出时间按照2个计）</t>
  </si>
  <si>
    <t>个</t>
  </si>
  <si>
    <t>视频剪辑（2年以上领域经验）</t>
  </si>
  <si>
    <t>适用于沿用已有或甲方提供素材进行剪辑的场景</t>
  </si>
  <si>
    <t>人/小时</t>
  </si>
  <si>
    <t>专业摄像师（含设备）</t>
  </si>
  <si>
    <t>1-5年相关经验</t>
  </si>
  <si>
    <t>人/天</t>
  </si>
  <si>
    <t>灯光师（含设备）</t>
  </si>
  <si>
    <t>专业灯光师</t>
  </si>
  <si>
    <t>动画特效 - 二维动画</t>
  </si>
  <si>
    <t>二维动画</t>
  </si>
  <si>
    <t>秒</t>
  </si>
  <si>
    <t>音效</t>
  </si>
  <si>
    <t>片中特效音乐</t>
  </si>
  <si>
    <t>段</t>
  </si>
  <si>
    <t>音乐</t>
  </si>
  <si>
    <t>片中配乐</t>
  </si>
  <si>
    <t>中文字幕</t>
  </si>
  <si>
    <t>分钟</t>
  </si>
  <si>
    <t>zebra.jiang@ubs-cn.com </t>
  </si>
  <si>
    <t>Quotation Form_Video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</si>
</sst>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 * #,##0.00_ ;_ * \-#,##0.00_ ;_ * &quot;-&quot;??_ ;_ @_ "/>
    <numFmt numFmtId="177" formatCode="0_);[Red]\(0\)"/>
    <numFmt numFmtId="178" formatCode="\¥#,##0.00;[Red]\¥#,##0.00"/>
    <numFmt numFmtId="179" formatCode="\¥#,##0.00_);[Red]\(\¥#,##0.00\)"/>
    <numFmt numFmtId="180" formatCode="\¥#,##0_);[Red]\(\¥#,##0\)"/>
  </numFmts>
  <fonts count="15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2"/>
      <name val="宋体"/>
      <family val="3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微软雅黑"/>
      <family val="2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/>
    <xf numFmtId="0" fontId="7" fillId="0" borderId="0"/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12" fillId="0" borderId="0"/>
  </cellStyleXfs>
  <cellXfs count="55">
    <xf numFmtId="0" fontId="0" fillId="0" borderId="0" xfId="0">
      <alignment vertical="center"/>
    </xf>
    <xf numFmtId="0" fontId="2" fillId="0" borderId="0" xfId="4" applyFont="1">
      <alignment vertical="center"/>
    </xf>
    <xf numFmtId="0" fontId="3" fillId="0" borderId="0" xfId="9" applyFont="1" applyAlignment="1">
      <alignment horizontal="left"/>
    </xf>
    <xf numFmtId="0" fontId="3" fillId="0" borderId="0" xfId="9" applyFont="1" applyAlignment="1">
      <alignment vertical="center" wrapText="1"/>
    </xf>
    <xf numFmtId="177" fontId="3" fillId="0" borderId="0" xfId="4" applyNumberFormat="1" applyFont="1" applyAlignment="1">
      <alignment horizontal="center"/>
    </xf>
    <xf numFmtId="0" fontId="3" fillId="0" borderId="0" xfId="9" applyFont="1" applyAlignment="1">
      <alignment wrapText="1"/>
    </xf>
    <xf numFmtId="0" fontId="2" fillId="0" borderId="0" xfId="9" applyFont="1" applyAlignment="1">
      <alignment vertical="center"/>
    </xf>
    <xf numFmtId="14" fontId="3" fillId="0" borderId="0" xfId="9" applyNumberFormat="1" applyFont="1" applyAlignment="1">
      <alignment horizontal="left" vertical="center"/>
    </xf>
    <xf numFmtId="0" fontId="2" fillId="0" borderId="0" xfId="9" applyFont="1" applyAlignment="1">
      <alignment horizontal="right" vertical="center"/>
    </xf>
    <xf numFmtId="0" fontId="4" fillId="0" borderId="1" xfId="9" applyFont="1" applyBorder="1" applyAlignment="1">
      <alignment horizontal="center" vertical="center"/>
    </xf>
    <xf numFmtId="0" fontId="4" fillId="0" borderId="2" xfId="9" applyFont="1" applyBorder="1" applyAlignment="1">
      <alignment horizontal="center" vertical="center" wrapText="1"/>
    </xf>
    <xf numFmtId="0" fontId="4" fillId="0" borderId="2" xfId="9" applyFont="1" applyBorder="1" applyAlignment="1">
      <alignment horizontal="center" vertical="center"/>
    </xf>
    <xf numFmtId="39" fontId="5" fillId="0" borderId="5" xfId="11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39" fontId="5" fillId="0" borderId="6" xfId="11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9" fontId="5" fillId="0" borderId="6" xfId="11" applyNumberFormat="1" applyFont="1" applyBorder="1" applyAlignment="1">
      <alignment horizontal="center" vertical="center" wrapText="1"/>
    </xf>
    <xf numFmtId="0" fontId="4" fillId="0" borderId="16" xfId="9" applyFont="1" applyBorder="1" applyAlignment="1">
      <alignment horizontal="center" vertical="center"/>
    </xf>
    <xf numFmtId="37" fontId="6" fillId="0" borderId="18" xfId="1" applyNumberFormat="1" applyFont="1" applyFill="1" applyBorder="1" applyAlignment="1">
      <alignment horizontal="center" vertical="center" wrapText="1"/>
    </xf>
    <xf numFmtId="178" fontId="2" fillId="0" borderId="19" xfId="9" applyNumberFormat="1" applyFont="1" applyBorder="1" applyAlignment="1">
      <alignment horizontal="right" vertical="center"/>
    </xf>
    <xf numFmtId="178" fontId="2" fillId="3" borderId="20" xfId="9" applyNumberFormat="1" applyFont="1" applyFill="1" applyBorder="1" applyAlignment="1">
      <alignment horizontal="right" vertical="center"/>
    </xf>
    <xf numFmtId="0" fontId="7" fillId="0" borderId="0" xfId="8"/>
    <xf numFmtId="0" fontId="0" fillId="0" borderId="0" xfId="0" applyAlignment="1">
      <alignment vertical="center" wrapText="1"/>
    </xf>
    <xf numFmtId="0" fontId="5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 wrapText="1"/>
    </xf>
    <xf numFmtId="178" fontId="2" fillId="0" borderId="18" xfId="1" applyNumberFormat="1" applyFont="1" applyFill="1" applyBorder="1" applyAlignment="1">
      <alignment horizontal="right" vertical="center"/>
    </xf>
    <xf numFmtId="0" fontId="2" fillId="5" borderId="24" xfId="0" applyFont="1" applyFill="1" applyBorder="1" applyAlignment="1">
      <alignment horizontal="right" vertical="center" wrapText="1"/>
    </xf>
    <xf numFmtId="179" fontId="2" fillId="5" borderId="25" xfId="1" applyNumberFormat="1" applyFont="1" applyFill="1" applyBorder="1" applyAlignment="1">
      <alignment horizontal="right" vertical="center"/>
    </xf>
    <xf numFmtId="177" fontId="2" fillId="3" borderId="26" xfId="9" applyNumberFormat="1" applyFont="1" applyFill="1" applyBorder="1" applyAlignment="1">
      <alignment horizontal="right" vertical="center"/>
    </xf>
    <xf numFmtId="179" fontId="2" fillId="3" borderId="27" xfId="9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80" fontId="9" fillId="0" borderId="0" xfId="0" applyNumberFormat="1" applyFont="1">
      <alignment vertical="center"/>
    </xf>
    <xf numFmtId="177" fontId="2" fillId="0" borderId="0" xfId="4" applyNumberFormat="1" applyFont="1" applyAlignment="1"/>
    <xf numFmtId="177" fontId="10" fillId="0" borderId="0" xfId="4" applyNumberFormat="1" applyFont="1" applyAlignment="1">
      <alignment horizontal="left"/>
    </xf>
    <xf numFmtId="0" fontId="1" fillId="0" borderId="0" xfId="4" applyFont="1" applyAlignment="1">
      <alignment horizontal="center" vertical="center"/>
    </xf>
    <xf numFmtId="0" fontId="2" fillId="2" borderId="3" xfId="9" applyFont="1" applyFill="1" applyBorder="1" applyAlignment="1">
      <alignment horizontal="left" vertical="center"/>
    </xf>
    <xf numFmtId="0" fontId="2" fillId="2" borderId="17" xfId="9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177" fontId="2" fillId="3" borderId="13" xfId="9" applyNumberFormat="1" applyFont="1" applyFill="1" applyBorder="1" applyAlignment="1">
      <alignment horizontal="right" vertical="center"/>
    </xf>
    <xf numFmtId="177" fontId="2" fillId="3" borderId="14" xfId="9" applyNumberFormat="1" applyFont="1" applyFill="1" applyBorder="1" applyAlignment="1">
      <alignment horizontal="right" vertical="center"/>
    </xf>
    <xf numFmtId="177" fontId="2" fillId="3" borderId="15" xfId="9" applyNumberFormat="1" applyFont="1" applyFill="1" applyBorder="1" applyAlignment="1">
      <alignment horizontal="right" vertical="center"/>
    </xf>
    <xf numFmtId="39" fontId="5" fillId="0" borderId="6" xfId="11" applyNumberFormat="1" applyFont="1" applyBorder="1" applyAlignment="1">
      <alignment horizontal="center" vertical="center" wrapText="1"/>
    </xf>
    <xf numFmtId="0" fontId="4" fillId="2" borderId="3" xfId="9" applyFont="1" applyFill="1" applyBorder="1" applyAlignment="1">
      <alignment horizontal="left" vertical="center" wrapText="1"/>
    </xf>
    <xf numFmtId="0" fontId="4" fillId="2" borderId="4" xfId="9" applyFont="1" applyFill="1" applyBorder="1" applyAlignment="1">
      <alignment horizontal="left" vertical="center" wrapText="1"/>
    </xf>
    <xf numFmtId="0" fontId="4" fillId="2" borderId="17" xfId="9" applyFont="1" applyFill="1" applyBorder="1" applyAlignment="1">
      <alignment horizontal="left" vertical="center" wrapText="1"/>
    </xf>
    <xf numFmtId="177" fontId="2" fillId="0" borderId="21" xfId="9" applyNumberFormat="1" applyFont="1" applyBorder="1" applyAlignment="1">
      <alignment horizontal="right" vertical="center"/>
    </xf>
    <xf numFmtId="177" fontId="2" fillId="0" borderId="22" xfId="9" applyNumberFormat="1" applyFont="1" applyBorder="1" applyAlignment="1">
      <alignment horizontal="right" vertical="center"/>
    </xf>
    <xf numFmtId="177" fontId="2" fillId="0" borderId="23" xfId="9" applyNumberFormat="1" applyFont="1" applyBorder="1" applyAlignment="1">
      <alignment horizontal="right" vertical="center"/>
    </xf>
    <xf numFmtId="177" fontId="2" fillId="0" borderId="10" xfId="9" applyNumberFormat="1" applyFont="1" applyBorder="1" applyAlignment="1">
      <alignment horizontal="right" vertical="center"/>
    </xf>
    <xf numFmtId="177" fontId="2" fillId="0" borderId="11" xfId="9" applyNumberFormat="1" applyFont="1" applyBorder="1" applyAlignment="1">
      <alignment horizontal="right" vertical="center"/>
    </xf>
    <xf numFmtId="177" fontId="2" fillId="0" borderId="12" xfId="9" applyNumberFormat="1" applyFont="1" applyBorder="1" applyAlignment="1">
      <alignment horizontal="right" vertical="center"/>
    </xf>
    <xf numFmtId="39" fontId="5" fillId="0" borderId="7" xfId="11" applyNumberFormat="1" applyFont="1" applyBorder="1" applyAlignment="1">
      <alignment horizontal="center" vertical="center" wrapText="1"/>
    </xf>
    <xf numFmtId="39" fontId="5" fillId="0" borderId="8" xfId="11" applyNumberFormat="1" applyFont="1" applyBorder="1" applyAlignment="1">
      <alignment horizontal="center" vertical="center" wrapText="1"/>
    </xf>
    <xf numFmtId="39" fontId="5" fillId="0" borderId="9" xfId="11" applyNumberFormat="1" applyFont="1" applyBorder="1" applyAlignment="1">
      <alignment horizontal="center" vertical="center" wrapText="1"/>
    </xf>
  </cellXfs>
  <cellStyles count="15">
    <cellStyle name="Normal_商务会议及团队差旅报价表20070807" xfId="2" xr:uid="{00000000-0005-0000-0000-000000000000}"/>
    <cellStyle name="百分比 2" xfId="3" xr:uid="{00000000-0005-0000-0000-000001000000}"/>
    <cellStyle name="常规" xfId="0" builtinId="0"/>
    <cellStyle name="常规 2" xfId="4" xr:uid="{00000000-0005-0000-0000-000003000000}"/>
    <cellStyle name="常规 2 2" xfId="5" xr:uid="{00000000-0005-0000-0000-000004000000}"/>
    <cellStyle name="常规 2 2 2 2" xfId="6" xr:uid="{00000000-0005-0000-0000-000005000000}"/>
    <cellStyle name="常规 3 2" xfId="7" xr:uid="{00000000-0005-0000-0000-000006000000}"/>
    <cellStyle name="常规_flash" xfId="8" xr:uid="{00000000-0005-0000-0000-000007000000}"/>
    <cellStyle name="常规_长城会短信相关活动报价1016" xfId="9" xr:uid="{00000000-0005-0000-0000-000008000000}"/>
    <cellStyle name="千位分隔" xfId="1" builtinId="3"/>
    <cellStyle name="千位分隔 2" xfId="10" xr:uid="{00000000-0005-0000-0000-00000A000000}"/>
    <cellStyle name="千位分隔 2 3" xfId="11" xr:uid="{00000000-0005-0000-0000-00000B000000}"/>
    <cellStyle name="千位分隔 2 3 2" xfId="12" xr:uid="{00000000-0005-0000-0000-00000C000000}"/>
    <cellStyle name="千位分隔 3" xfId="13" xr:uid="{00000000-0005-0000-0000-00000D000000}"/>
    <cellStyle name="样式 1" xfId="14" xr:uid="{00000000-0005-0000-0000-00000E000000}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ebra.ji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26"/>
  <sheetViews>
    <sheetView zoomScale="144" zoomScaleNormal="128" workbookViewId="0">
      <selection activeCell="C4" sqref="C4"/>
    </sheetView>
  </sheetViews>
  <sheetFormatPr baseColWidth="10" defaultColWidth="8.83203125" defaultRowHeight="15"/>
  <cols>
    <col min="1" max="1" width="5.1640625" customWidth="1"/>
    <col min="2" max="2" width="26.1640625" customWidth="1"/>
    <col min="3" max="3" width="32" customWidth="1"/>
    <col min="4" max="4" width="42.33203125" customWidth="1"/>
  </cols>
  <sheetData>
    <row r="1" spans="2:3" ht="37.5" customHeight="1">
      <c r="B1" s="34" t="s">
        <v>0</v>
      </c>
      <c r="C1" s="34"/>
    </row>
    <row r="2" spans="2:3" ht="16">
      <c r="B2" s="1" t="s">
        <v>1</v>
      </c>
      <c r="C2" s="2" t="s">
        <v>2</v>
      </c>
    </row>
    <row r="3" spans="2:3" ht="16">
      <c r="B3" s="1" t="s">
        <v>3</v>
      </c>
      <c r="C3" s="2" t="s">
        <v>4</v>
      </c>
    </row>
    <row r="4" spans="2:3" s="21" customFormat="1" ht="16.5" customHeight="1">
      <c r="B4" s="6" t="s">
        <v>5</v>
      </c>
      <c r="C4" s="2" t="s">
        <v>71</v>
      </c>
    </row>
    <row r="5" spans="2:3" s="21" customFormat="1" ht="16.5" customHeight="1">
      <c r="B5" s="6" t="s">
        <v>6</v>
      </c>
      <c r="C5" s="7">
        <v>45574</v>
      </c>
    </row>
    <row r="6" spans="2:3" s="21" customFormat="1" ht="16.5" customHeight="1">
      <c r="B6" s="8"/>
      <c r="C6" s="8"/>
    </row>
    <row r="7" spans="2:3" s="21" customFormat="1" ht="14.5" customHeight="1">
      <c r="B7" s="9" t="s">
        <v>7</v>
      </c>
      <c r="C7" s="17" t="s">
        <v>8</v>
      </c>
    </row>
    <row r="8" spans="2:3" s="21" customFormat="1" ht="13" customHeight="1">
      <c r="B8" s="35" t="s">
        <v>9</v>
      </c>
      <c r="C8" s="36"/>
    </row>
    <row r="9" spans="2:3" ht="13" customHeight="1">
      <c r="B9" s="24" t="s">
        <v>10</v>
      </c>
      <c r="C9" s="25">
        <f>Medical!H17</f>
        <v>89220</v>
      </c>
    </row>
    <row r="10" spans="2:3" ht="13" customHeight="1">
      <c r="B10" s="35" t="s">
        <v>11</v>
      </c>
      <c r="C10" s="36"/>
    </row>
    <row r="11" spans="2:3" ht="13" customHeight="1">
      <c r="B11" s="24" t="s">
        <v>10</v>
      </c>
      <c r="C11" s="25">
        <f>Creative!H14</f>
        <v>29200</v>
      </c>
    </row>
    <row r="12" spans="2:3" ht="13" customHeight="1">
      <c r="B12" s="35" t="s">
        <v>12</v>
      </c>
      <c r="C12" s="36"/>
    </row>
    <row r="13" spans="2:3" ht="13" customHeight="1">
      <c r="B13" s="24" t="s">
        <v>10</v>
      </c>
      <c r="C13" s="25">
        <f>Video!H18</f>
        <v>207500</v>
      </c>
    </row>
    <row r="14" spans="2:3" ht="5.25" customHeight="1">
      <c r="B14" s="37"/>
      <c r="C14" s="38"/>
    </row>
    <row r="15" spans="2:3" ht="13" customHeight="1">
      <c r="B15" s="26" t="s">
        <v>10</v>
      </c>
      <c r="C15" s="27">
        <f>C9+C11+C13</f>
        <v>325920</v>
      </c>
    </row>
    <row r="16" spans="2:3" ht="13" customHeight="1">
      <c r="B16" s="26" t="s">
        <v>13</v>
      </c>
      <c r="C16" s="27">
        <f>C15*0.06</f>
        <v>19555.2</v>
      </c>
    </row>
    <row r="17" spans="2:3" ht="13" customHeight="1">
      <c r="B17" s="28" t="s">
        <v>14</v>
      </c>
      <c r="C17" s="29">
        <f>C15+C16</f>
        <v>345475.2</v>
      </c>
    </row>
    <row r="18" spans="2:3" ht="18">
      <c r="B18" s="30"/>
      <c r="C18" s="31"/>
    </row>
    <row r="21" spans="2:3" ht="16">
      <c r="B21" s="32"/>
    </row>
    <row r="22" spans="2:3">
      <c r="B22" s="33"/>
    </row>
    <row r="23" spans="2:3">
      <c r="B23" s="33"/>
    </row>
    <row r="24" spans="2:3">
      <c r="B24" s="33"/>
    </row>
    <row r="25" spans="2:3">
      <c r="B25" s="33"/>
    </row>
    <row r="26" spans="2:3">
      <c r="B26" s="33"/>
    </row>
  </sheetData>
  <mergeCells count="5">
    <mergeCell ref="B1:C1"/>
    <mergeCell ref="B8:C8"/>
    <mergeCell ref="B10:C10"/>
    <mergeCell ref="B12:C12"/>
    <mergeCell ref="B14:C14"/>
  </mergeCells>
  <phoneticPr fontId="14" type="noConversion"/>
  <hyperlinks>
    <hyperlink ref="C4" r:id="rId1" display="mailto:zebra.jiang@ubs-cn.com" xr:uid="{BA9B6B90-C483-5949-A40E-2CAB805B631A}"/>
  </hyperlinks>
  <pageMargins left="0.74803149606299202" right="0.74803149606299202" top="0.98425196850393704" bottom="0.98425196850393704" header="0.31496062992126" footer="0.31496062992126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17"/>
  <sheetViews>
    <sheetView workbookViewId="0">
      <selection activeCell="B13" sqref="B13:H13"/>
    </sheetView>
  </sheetViews>
  <sheetFormatPr baseColWidth="10" defaultColWidth="8.83203125" defaultRowHeight="15"/>
  <cols>
    <col min="1" max="1" width="5.1640625" customWidth="1"/>
    <col min="2" max="2" width="32.6640625" customWidth="1"/>
    <col min="3" max="3" width="48.1640625" style="22" customWidth="1"/>
    <col min="4" max="4" width="18" style="22" customWidth="1"/>
    <col min="5" max="5" width="11" customWidth="1"/>
    <col min="6" max="6" width="8.33203125" customWidth="1"/>
    <col min="7" max="7" width="10.5" customWidth="1"/>
    <col min="8" max="8" width="16.33203125" customWidth="1"/>
  </cols>
  <sheetData>
    <row r="1" spans="2:8" ht="37.5" customHeight="1">
      <c r="B1" s="34" t="s">
        <v>15</v>
      </c>
      <c r="C1" s="34"/>
      <c r="D1" s="34"/>
      <c r="E1" s="34"/>
      <c r="F1" s="34"/>
      <c r="G1" s="34"/>
      <c r="H1" s="34"/>
    </row>
    <row r="2" spans="2:8" ht="16">
      <c r="B2" s="1" t="s">
        <v>1</v>
      </c>
      <c r="C2" s="2" t="s">
        <v>2</v>
      </c>
      <c r="D2" s="3"/>
      <c r="E2" s="4"/>
      <c r="F2" s="4"/>
      <c r="G2" s="4"/>
      <c r="H2" s="4"/>
    </row>
    <row r="3" spans="2:8" ht="16">
      <c r="B3" s="1" t="s">
        <v>3</v>
      </c>
      <c r="C3" s="2" t="s">
        <v>4</v>
      </c>
      <c r="D3" s="5"/>
      <c r="E3" s="4"/>
      <c r="F3" s="4"/>
      <c r="G3" s="4"/>
      <c r="H3" s="4"/>
    </row>
    <row r="4" spans="2:8" s="21" customFormat="1" ht="16.5" customHeight="1">
      <c r="B4" s="6" t="s">
        <v>5</v>
      </c>
      <c r="C4" s="2" t="s">
        <v>71</v>
      </c>
      <c r="D4" s="6"/>
      <c r="E4" s="6"/>
      <c r="F4" s="6"/>
      <c r="G4" s="6"/>
      <c r="H4" s="6"/>
    </row>
    <row r="5" spans="2:8" s="21" customFormat="1" ht="16.5" customHeight="1">
      <c r="B5" s="6" t="s">
        <v>6</v>
      </c>
      <c r="C5" s="7">
        <v>45574</v>
      </c>
      <c r="D5" s="6"/>
      <c r="E5" s="6"/>
      <c r="F5" s="6"/>
      <c r="G5" s="6"/>
      <c r="H5" s="6"/>
    </row>
    <row r="6" spans="2:8" s="21" customFormat="1" ht="16.5" customHeight="1" thickBot="1">
      <c r="B6" s="8"/>
      <c r="C6" s="8"/>
      <c r="D6" s="8"/>
      <c r="E6" s="8"/>
      <c r="F6" s="8"/>
      <c r="G6" s="8"/>
      <c r="H6" s="8"/>
    </row>
    <row r="7" spans="2:8" s="21" customFormat="1" ht="36">
      <c r="B7" s="9" t="s">
        <v>7</v>
      </c>
      <c r="C7" s="10" t="s">
        <v>16</v>
      </c>
      <c r="D7" s="10" t="s">
        <v>17</v>
      </c>
      <c r="E7" s="11" t="s">
        <v>18</v>
      </c>
      <c r="F7" s="11" t="s">
        <v>19</v>
      </c>
      <c r="G7" s="11" t="s">
        <v>20</v>
      </c>
      <c r="H7" s="17" t="s">
        <v>21</v>
      </c>
    </row>
    <row r="8" spans="2:8" s="21" customFormat="1" ht="17.25" customHeight="1">
      <c r="B8" s="43" t="s">
        <v>22</v>
      </c>
      <c r="C8" s="44"/>
      <c r="D8" s="44"/>
      <c r="E8" s="44"/>
      <c r="F8" s="44"/>
      <c r="G8" s="44"/>
      <c r="H8" s="45"/>
    </row>
    <row r="9" spans="2:8" ht="46.5" customHeight="1">
      <c r="B9" s="12" t="s">
        <v>23</v>
      </c>
      <c r="C9" s="13" t="s">
        <v>24</v>
      </c>
      <c r="D9" s="42" t="s">
        <v>25</v>
      </c>
      <c r="E9" s="14">
        <v>657</v>
      </c>
      <c r="F9" s="15" t="s">
        <v>26</v>
      </c>
      <c r="G9" s="15">
        <v>30</v>
      </c>
      <c r="H9" s="18">
        <f>E9*G9</f>
        <v>19710</v>
      </c>
    </row>
    <row r="10" spans="2:8">
      <c r="B10" s="12" t="s">
        <v>27</v>
      </c>
      <c r="C10" s="23" t="s">
        <v>28</v>
      </c>
      <c r="D10" s="42"/>
      <c r="E10" s="14">
        <v>450</v>
      </c>
      <c r="F10" s="15" t="s">
        <v>29</v>
      </c>
      <c r="G10" s="15">
        <v>1</v>
      </c>
      <c r="H10" s="18">
        <f>E10*G10</f>
        <v>450</v>
      </c>
    </row>
    <row r="11" spans="2:8">
      <c r="B11" s="12" t="s">
        <v>30</v>
      </c>
      <c r="C11" s="23" t="s">
        <v>31</v>
      </c>
      <c r="D11" s="42"/>
      <c r="E11" s="14">
        <v>100</v>
      </c>
      <c r="F11" s="15" t="s">
        <v>26</v>
      </c>
      <c r="G11" s="15">
        <v>30</v>
      </c>
      <c r="H11" s="18">
        <f>E11*G11</f>
        <v>3000</v>
      </c>
    </row>
    <row r="12" spans="2:8" ht="17" thickBot="1">
      <c r="B12" s="46" t="s">
        <v>32</v>
      </c>
      <c r="C12" s="47"/>
      <c r="D12" s="47"/>
      <c r="E12" s="47"/>
      <c r="F12" s="47"/>
      <c r="G12" s="48"/>
      <c r="H12" s="19">
        <f>SUM(H9:H11)*2</f>
        <v>46320</v>
      </c>
    </row>
    <row r="13" spans="2:8" ht="17">
      <c r="B13" s="43" t="s">
        <v>33</v>
      </c>
      <c r="C13" s="44"/>
      <c r="D13" s="44"/>
      <c r="E13" s="44"/>
      <c r="F13" s="44"/>
      <c r="G13" s="44"/>
      <c r="H13" s="45"/>
    </row>
    <row r="14" spans="2:8">
      <c r="B14" s="12" t="s">
        <v>34</v>
      </c>
      <c r="C14" s="13" t="s">
        <v>35</v>
      </c>
      <c r="D14" s="42" t="s">
        <v>25</v>
      </c>
      <c r="E14" s="14">
        <v>800</v>
      </c>
      <c r="F14" s="15" t="s">
        <v>26</v>
      </c>
      <c r="G14" s="15">
        <v>10</v>
      </c>
      <c r="H14" s="18">
        <f t="shared" ref="H14" si="0">E14*G14</f>
        <v>8000</v>
      </c>
    </row>
    <row r="15" spans="2:8">
      <c r="B15" s="12" t="s">
        <v>36</v>
      </c>
      <c r="C15" s="13" t="s">
        <v>37</v>
      </c>
      <c r="D15" s="42"/>
      <c r="E15" s="14">
        <v>630</v>
      </c>
      <c r="F15" s="15" t="s">
        <v>26</v>
      </c>
      <c r="G15" s="15">
        <v>10</v>
      </c>
      <c r="H15" s="18">
        <f>G15*E15</f>
        <v>6300</v>
      </c>
    </row>
    <row r="16" spans="2:8" ht="17" thickBot="1">
      <c r="B16" s="46" t="s">
        <v>38</v>
      </c>
      <c r="C16" s="47"/>
      <c r="D16" s="47"/>
      <c r="E16" s="47"/>
      <c r="F16" s="47"/>
      <c r="G16" s="48"/>
      <c r="H16" s="19">
        <f>SUM(H14:H15)*3</f>
        <v>42900</v>
      </c>
    </row>
    <row r="17" spans="2:8" ht="17" thickBot="1">
      <c r="B17" s="39" t="s">
        <v>10</v>
      </c>
      <c r="C17" s="40"/>
      <c r="D17" s="40"/>
      <c r="E17" s="40"/>
      <c r="F17" s="40"/>
      <c r="G17" s="41"/>
      <c r="H17" s="20">
        <f>H12+H16</f>
        <v>89220</v>
      </c>
    </row>
  </sheetData>
  <mergeCells count="8">
    <mergeCell ref="B17:G17"/>
    <mergeCell ref="D9:D11"/>
    <mergeCell ref="D14:D15"/>
    <mergeCell ref="B1:H1"/>
    <mergeCell ref="B8:H8"/>
    <mergeCell ref="B12:G12"/>
    <mergeCell ref="B13:H13"/>
    <mergeCell ref="B16:G16"/>
  </mergeCells>
  <phoneticPr fontId="13" type="noConversion"/>
  <hyperlinks>
    <hyperlink ref="C4" r:id="rId1" display="mailto:zebra.jiang@ubs-cn.com" xr:uid="{9DF031C6-ED95-4045-BDBE-09A311B22CAA}"/>
  </hyperlinks>
  <printOptions horizontalCentered="1"/>
  <pageMargins left="0.23622047244094499" right="0.23622047244094499" top="0.74803149606299202" bottom="0.74803149606299202" header="0.31496062992126" footer="0.31496062992126"/>
  <pageSetup paperSize="9" scale="52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4"/>
  <sheetViews>
    <sheetView workbookViewId="0">
      <selection activeCell="H14" sqref="H14"/>
    </sheetView>
  </sheetViews>
  <sheetFormatPr baseColWidth="10" defaultColWidth="9" defaultRowHeight="15"/>
  <cols>
    <col min="1" max="1" width="6.1640625" customWidth="1"/>
    <col min="2" max="2" width="28" customWidth="1"/>
    <col min="3" max="3" width="42.1640625" customWidth="1"/>
    <col min="4" max="4" width="16.1640625" customWidth="1"/>
    <col min="5" max="5" width="10.83203125" customWidth="1"/>
    <col min="8" max="8" width="11.6640625" customWidth="1"/>
  </cols>
  <sheetData>
    <row r="1" spans="2:8" ht="40">
      <c r="B1" s="34" t="s">
        <v>39</v>
      </c>
      <c r="C1" s="34"/>
      <c r="D1" s="34"/>
      <c r="E1" s="34"/>
      <c r="F1" s="34"/>
      <c r="G1" s="34"/>
      <c r="H1" s="34"/>
    </row>
    <row r="2" spans="2:8" ht="16">
      <c r="B2" s="1" t="s">
        <v>1</v>
      </c>
      <c r="C2" s="2" t="s">
        <v>2</v>
      </c>
      <c r="D2" s="3"/>
      <c r="E2" s="4"/>
      <c r="F2" s="4"/>
      <c r="G2" s="4"/>
      <c r="H2" s="4"/>
    </row>
    <row r="3" spans="2:8" ht="16">
      <c r="B3" s="1" t="s">
        <v>3</v>
      </c>
      <c r="C3" s="2" t="s">
        <v>4</v>
      </c>
      <c r="D3" s="5"/>
      <c r="E3" s="4"/>
      <c r="F3" s="4"/>
      <c r="G3" s="4"/>
      <c r="H3" s="4"/>
    </row>
    <row r="4" spans="2:8" ht="16">
      <c r="B4" s="6" t="s">
        <v>5</v>
      </c>
      <c r="C4" s="2" t="s">
        <v>71</v>
      </c>
      <c r="D4" s="6"/>
      <c r="E4" s="6"/>
      <c r="F4" s="6"/>
      <c r="G4" s="6"/>
      <c r="H4" s="6"/>
    </row>
    <row r="5" spans="2:8" ht="16">
      <c r="B5" s="6" t="s">
        <v>6</v>
      </c>
      <c r="C5" s="7">
        <v>45574</v>
      </c>
      <c r="D5" s="6"/>
      <c r="E5" s="6"/>
      <c r="F5" s="6"/>
      <c r="G5" s="6"/>
      <c r="H5" s="6"/>
    </row>
    <row r="6" spans="2:8" ht="17" thickBot="1">
      <c r="B6" s="8"/>
      <c r="C6" s="8"/>
      <c r="D6" s="8"/>
      <c r="E6" s="8"/>
      <c r="F6" s="8"/>
      <c r="G6" s="8"/>
      <c r="H6" s="8"/>
    </row>
    <row r="7" spans="2:8" ht="30" customHeight="1">
      <c r="B7" s="9" t="s">
        <v>7</v>
      </c>
      <c r="C7" s="10" t="s">
        <v>16</v>
      </c>
      <c r="D7" s="10" t="s">
        <v>17</v>
      </c>
      <c r="E7" s="11" t="s">
        <v>18</v>
      </c>
      <c r="F7" s="11" t="s">
        <v>19</v>
      </c>
      <c r="G7" s="11" t="s">
        <v>20</v>
      </c>
      <c r="H7" s="17" t="s">
        <v>21</v>
      </c>
    </row>
    <row r="8" spans="2:8" ht="17">
      <c r="B8" s="43" t="s">
        <v>40</v>
      </c>
      <c r="C8" s="44"/>
      <c r="D8" s="44"/>
      <c r="E8" s="44"/>
      <c r="F8" s="44"/>
      <c r="G8" s="44"/>
      <c r="H8" s="45"/>
    </row>
    <row r="9" spans="2:8" ht="14.25" customHeight="1">
      <c r="B9" s="12" t="s">
        <v>41</v>
      </c>
      <c r="C9" s="13" t="s">
        <v>42</v>
      </c>
      <c r="D9" s="16" t="s">
        <v>25</v>
      </c>
      <c r="E9" s="14">
        <v>1000</v>
      </c>
      <c r="F9" s="15" t="s">
        <v>43</v>
      </c>
      <c r="G9" s="15">
        <v>10</v>
      </c>
      <c r="H9" s="18">
        <f>E9*G9</f>
        <v>10000</v>
      </c>
    </row>
    <row r="10" spans="2:8" ht="14.25" customHeight="1" thickBot="1">
      <c r="B10" s="46" t="s">
        <v>44</v>
      </c>
      <c r="C10" s="47"/>
      <c r="D10" s="47"/>
      <c r="E10" s="47"/>
      <c r="F10" s="47"/>
      <c r="G10" s="48"/>
      <c r="H10" s="19">
        <f>SUM(H9:H9)</f>
        <v>10000</v>
      </c>
    </row>
    <row r="11" spans="2:8" ht="17">
      <c r="B11" s="43" t="s">
        <v>45</v>
      </c>
      <c r="C11" s="44"/>
      <c r="D11" s="44"/>
      <c r="E11" s="44"/>
      <c r="F11" s="44"/>
      <c r="G11" s="44"/>
      <c r="H11" s="45"/>
    </row>
    <row r="12" spans="2:8" ht="14.25" customHeight="1">
      <c r="B12" s="12" t="s">
        <v>46</v>
      </c>
      <c r="C12" s="13" t="s">
        <v>47</v>
      </c>
      <c r="D12" s="16" t="s">
        <v>25</v>
      </c>
      <c r="E12" s="14">
        <v>6400</v>
      </c>
      <c r="F12" s="15" t="s">
        <v>48</v>
      </c>
      <c r="G12" s="15">
        <v>3</v>
      </c>
      <c r="H12" s="18">
        <f t="shared" ref="H12" si="0">E12*G12</f>
        <v>19200</v>
      </c>
    </row>
    <row r="13" spans="2:8" ht="14.25" customHeight="1" thickBot="1">
      <c r="B13" s="46" t="s">
        <v>44</v>
      </c>
      <c r="C13" s="47"/>
      <c r="D13" s="47"/>
      <c r="E13" s="47"/>
      <c r="F13" s="47"/>
      <c r="G13" s="48"/>
      <c r="H13" s="19">
        <f>SUM(H12:H12)</f>
        <v>19200</v>
      </c>
    </row>
    <row r="14" spans="2:8" ht="17" thickBot="1">
      <c r="B14" s="39" t="s">
        <v>10</v>
      </c>
      <c r="C14" s="40"/>
      <c r="D14" s="40"/>
      <c r="E14" s="40"/>
      <c r="F14" s="40"/>
      <c r="G14" s="41"/>
      <c r="H14" s="20">
        <f>H10+H13</f>
        <v>29200</v>
      </c>
    </row>
  </sheetData>
  <mergeCells count="6">
    <mergeCell ref="B14:G14"/>
    <mergeCell ref="B1:H1"/>
    <mergeCell ref="B8:H8"/>
    <mergeCell ref="B10:G10"/>
    <mergeCell ref="B11:H11"/>
    <mergeCell ref="B13:G13"/>
  </mergeCells>
  <phoneticPr fontId="14" type="noConversion"/>
  <hyperlinks>
    <hyperlink ref="C4" r:id="rId1" display="mailto:zebra.jiang@ubs-cn.com" xr:uid="{025A52F0-DC7A-5A46-9B4E-F09E03E7DFB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8"/>
  <sheetViews>
    <sheetView tabSelected="1" zoomScale="90" zoomScaleNormal="90" workbookViewId="0">
      <selection activeCell="B1" sqref="B1:H1"/>
    </sheetView>
  </sheetViews>
  <sheetFormatPr baseColWidth="10" defaultColWidth="9" defaultRowHeight="15"/>
  <cols>
    <col min="1" max="1" width="7.1640625" customWidth="1"/>
    <col min="2" max="2" width="28" customWidth="1"/>
    <col min="3" max="3" width="36.83203125" customWidth="1"/>
    <col min="4" max="4" width="18.6640625" customWidth="1"/>
    <col min="5" max="5" width="10.83203125" customWidth="1"/>
    <col min="8" max="8" width="13.33203125" customWidth="1"/>
  </cols>
  <sheetData>
    <row r="1" spans="2:8" ht="40">
      <c r="B1" s="34" t="s">
        <v>72</v>
      </c>
      <c r="C1" s="34"/>
      <c r="D1" s="34"/>
      <c r="E1" s="34"/>
      <c r="F1" s="34"/>
      <c r="G1" s="34"/>
      <c r="H1" s="34"/>
    </row>
    <row r="2" spans="2:8" ht="16">
      <c r="B2" s="1" t="s">
        <v>1</v>
      </c>
      <c r="C2" s="2" t="s">
        <v>2</v>
      </c>
      <c r="D2" s="3"/>
      <c r="E2" s="4"/>
      <c r="F2" s="4"/>
      <c r="G2" s="4"/>
      <c r="H2" s="4"/>
    </row>
    <row r="3" spans="2:8" ht="16">
      <c r="B3" s="1" t="s">
        <v>3</v>
      </c>
      <c r="C3" s="2" t="s">
        <v>4</v>
      </c>
      <c r="D3" s="5"/>
      <c r="E3" s="4"/>
      <c r="F3" s="4"/>
      <c r="G3" s="4"/>
      <c r="H3" s="4"/>
    </row>
    <row r="4" spans="2:8" ht="16">
      <c r="B4" s="6" t="s">
        <v>5</v>
      </c>
      <c r="C4" s="2" t="s">
        <v>71</v>
      </c>
      <c r="D4" s="6"/>
      <c r="E4" s="6"/>
      <c r="F4" s="6"/>
      <c r="G4" s="6"/>
      <c r="H4" s="6"/>
    </row>
    <row r="5" spans="2:8" ht="16">
      <c r="B5" s="6" t="s">
        <v>6</v>
      </c>
      <c r="C5" s="7">
        <v>45574</v>
      </c>
      <c r="D5" s="6"/>
      <c r="E5" s="6"/>
      <c r="F5" s="6"/>
      <c r="G5" s="6"/>
      <c r="H5" s="6"/>
    </row>
    <row r="6" spans="2:8" ht="17" thickBot="1">
      <c r="B6" s="8"/>
      <c r="C6" s="8"/>
      <c r="D6" s="8"/>
      <c r="E6" s="8"/>
      <c r="F6" s="8"/>
      <c r="G6" s="8"/>
      <c r="H6" s="8"/>
    </row>
    <row r="7" spans="2:8" ht="30" customHeight="1">
      <c r="B7" s="9" t="s">
        <v>7</v>
      </c>
      <c r="C7" s="10" t="s">
        <v>16</v>
      </c>
      <c r="D7" s="10" t="s">
        <v>17</v>
      </c>
      <c r="E7" s="11" t="s">
        <v>18</v>
      </c>
      <c r="F7" s="11" t="s">
        <v>19</v>
      </c>
      <c r="G7" s="11" t="s">
        <v>20</v>
      </c>
      <c r="H7" s="17" t="s">
        <v>21</v>
      </c>
    </row>
    <row r="8" spans="2:8" ht="15" customHeight="1">
      <c r="B8" s="43" t="s">
        <v>49</v>
      </c>
      <c r="C8" s="44"/>
      <c r="D8" s="44"/>
      <c r="E8" s="44"/>
      <c r="F8" s="44"/>
      <c r="G8" s="44"/>
      <c r="H8" s="45"/>
    </row>
    <row r="9" spans="2:8" ht="43" customHeight="1">
      <c r="B9" s="12" t="s">
        <v>50</v>
      </c>
      <c r="C9" s="13" t="s">
        <v>51</v>
      </c>
      <c r="D9" s="52" t="s">
        <v>25</v>
      </c>
      <c r="E9" s="14">
        <v>2800</v>
      </c>
      <c r="F9" s="15" t="s">
        <v>52</v>
      </c>
      <c r="G9" s="15">
        <v>10</v>
      </c>
      <c r="H9" s="18">
        <f t="shared" ref="H9:H14" si="0">E9*G9</f>
        <v>28000</v>
      </c>
    </row>
    <row r="10" spans="2:8" ht="31" customHeight="1">
      <c r="B10" s="12" t="s">
        <v>53</v>
      </c>
      <c r="C10" s="13" t="s">
        <v>54</v>
      </c>
      <c r="D10" s="53"/>
      <c r="E10" s="14">
        <v>500</v>
      </c>
      <c r="F10" s="15" t="s">
        <v>55</v>
      </c>
      <c r="G10" s="15">
        <f>8*10</f>
        <v>80</v>
      </c>
      <c r="H10" s="18">
        <f t="shared" si="0"/>
        <v>40000</v>
      </c>
    </row>
    <row r="11" spans="2:8" ht="21" customHeight="1">
      <c r="B11" s="12" t="s">
        <v>56</v>
      </c>
      <c r="C11" s="13" t="s">
        <v>57</v>
      </c>
      <c r="D11" s="53"/>
      <c r="E11" s="14">
        <v>2500</v>
      </c>
      <c r="F11" s="15" t="s">
        <v>58</v>
      </c>
      <c r="G11" s="15">
        <v>10</v>
      </c>
      <c r="H11" s="18">
        <f t="shared" si="0"/>
        <v>25000</v>
      </c>
    </row>
    <row r="12" spans="2:8" ht="23" customHeight="1">
      <c r="B12" s="12" t="s">
        <v>59</v>
      </c>
      <c r="C12" s="13" t="s">
        <v>60</v>
      </c>
      <c r="D12" s="53"/>
      <c r="E12" s="14">
        <v>1300</v>
      </c>
      <c r="F12" s="15" t="s">
        <v>58</v>
      </c>
      <c r="G12" s="15">
        <v>10</v>
      </c>
      <c r="H12" s="18">
        <f t="shared" si="0"/>
        <v>13000</v>
      </c>
    </row>
    <row r="13" spans="2:8" ht="23" customHeight="1">
      <c r="B13" s="12" t="s">
        <v>61</v>
      </c>
      <c r="C13" s="13" t="s">
        <v>62</v>
      </c>
      <c r="D13" s="53"/>
      <c r="E13" s="14">
        <v>230</v>
      </c>
      <c r="F13" s="15" t="s">
        <v>63</v>
      </c>
      <c r="G13" s="15">
        <v>250</v>
      </c>
      <c r="H13" s="18">
        <f t="shared" si="0"/>
        <v>57500</v>
      </c>
    </row>
    <row r="14" spans="2:8" ht="19" customHeight="1">
      <c r="B14" s="12" t="s">
        <v>64</v>
      </c>
      <c r="C14" s="13" t="s">
        <v>65</v>
      </c>
      <c r="D14" s="53"/>
      <c r="E14" s="14">
        <v>1500</v>
      </c>
      <c r="F14" s="15" t="s">
        <v>66</v>
      </c>
      <c r="G14" s="15">
        <v>10</v>
      </c>
      <c r="H14" s="18">
        <f t="shared" si="0"/>
        <v>15000</v>
      </c>
    </row>
    <row r="15" spans="2:8" ht="20" customHeight="1">
      <c r="B15" s="12" t="s">
        <v>67</v>
      </c>
      <c r="C15" s="13" t="s">
        <v>68</v>
      </c>
      <c r="D15" s="53"/>
      <c r="E15" s="14">
        <v>1700</v>
      </c>
      <c r="F15" s="15" t="s">
        <v>66</v>
      </c>
      <c r="G15" s="15">
        <v>10</v>
      </c>
      <c r="H15" s="18">
        <f>E15*G15</f>
        <v>17000</v>
      </c>
    </row>
    <row r="16" spans="2:8" ht="21" customHeight="1">
      <c r="B16" s="12" t="s">
        <v>69</v>
      </c>
      <c r="C16" s="13" t="s">
        <v>69</v>
      </c>
      <c r="D16" s="54"/>
      <c r="E16" s="14">
        <v>400</v>
      </c>
      <c r="F16" s="15" t="s">
        <v>70</v>
      </c>
      <c r="G16" s="15">
        <v>30</v>
      </c>
      <c r="H16" s="18">
        <f>E16*G16</f>
        <v>12000</v>
      </c>
    </row>
    <row r="17" spans="2:8" ht="15" customHeight="1" thickBot="1">
      <c r="B17" s="49" t="s">
        <v>44</v>
      </c>
      <c r="C17" s="50"/>
      <c r="D17" s="50"/>
      <c r="E17" s="50"/>
      <c r="F17" s="50"/>
      <c r="G17" s="51"/>
      <c r="H17" s="19">
        <f>SUM(H9:H16)</f>
        <v>207500</v>
      </c>
    </row>
    <row r="18" spans="2:8" ht="15" customHeight="1" thickBot="1">
      <c r="B18" s="39" t="s">
        <v>10</v>
      </c>
      <c r="C18" s="40"/>
      <c r="D18" s="40"/>
      <c r="E18" s="40"/>
      <c r="F18" s="40"/>
      <c r="G18" s="41"/>
      <c r="H18" s="20">
        <f>H17</f>
        <v>207500</v>
      </c>
    </row>
  </sheetData>
  <mergeCells count="5">
    <mergeCell ref="B1:H1"/>
    <mergeCell ref="B8:H8"/>
    <mergeCell ref="B17:G17"/>
    <mergeCell ref="B18:G18"/>
    <mergeCell ref="D9:D16"/>
  </mergeCells>
  <phoneticPr fontId="14" type="noConversion"/>
  <hyperlinks>
    <hyperlink ref="C4" r:id="rId1" display="mailto:zebra.jiang@ubs-cn.com" xr:uid="{B66D5C49-998D-174D-9E6C-8B451271583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Video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Microsoft Office User</cp:lastModifiedBy>
  <cp:lastPrinted>2024-08-08T04:55:00Z</cp:lastPrinted>
  <dcterms:created xsi:type="dcterms:W3CDTF">2016-07-03T01:42:00Z</dcterms:created>
  <dcterms:modified xsi:type="dcterms:W3CDTF">2024-10-25T02:49:47Z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EFFB8C5ABBE047CBB0A13C39D073F6AF_13</vt:lpwstr>
  </property>
</Properties>
</file>