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Summary" sheetId="9" r:id="rId1"/>
    <sheet name="Medical" sheetId="12" r:id="rId2"/>
    <sheet name="Staffing Fee" sheetId="7" r:id="rId3"/>
  </sheets>
  <definedNames>
    <definedName name="_xlnm.Print_Area" localSheetId="0">Summary!$A$1:$C$18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<sst xmlns="http://schemas.openxmlformats.org/spreadsheetml/2006/main" count="117" uniqueCount="55">
  <si>
    <t>Quotation</t>
  </si>
  <si>
    <t>Client:</t>
  </si>
  <si>
    <t>AstraZeneca</t>
  </si>
  <si>
    <t xml:space="preserve">Project Name: </t>
  </si>
  <si>
    <t>2024AZ呼吸领域医学内容制作项目三期</t>
  </si>
  <si>
    <t>Supplier Contact Information:</t>
  </si>
  <si>
    <t>lily.chen@ubs-cn.com</t>
  </si>
  <si>
    <t>Effective Date:</t>
  </si>
  <si>
    <t xml:space="preserve"> 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</si>
  <si>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</si>
  <si>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</si>
  <si>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</si>
  <si>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</si>
  <si>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</si>
  <si>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</si>
  <si>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</si>
  <si>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</si>
  <si>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</si>
  <si>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</si>
  <si>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</si>
  <si>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</si>
  <si>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</si>
  <si>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</si>
  <si>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</si>
  <si>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</si>
  <si>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幻灯制作*4套</t>
  </si>
  <si>
    <t>幻灯框架整理</t>
  </si>
  <si>
    <t>根据已有标题提供幻灯大纲</t>
  </si>
  <si>
    <t>套</t>
  </si>
  <si>
    <t>PPT模板(new work)</t>
  </si>
  <si>
    <t>根据已有KV进行排版及PPT母版格式设定</t>
  </si>
  <si>
    <t>全国会幻灯(new work)</t>
  </si>
  <si>
    <t>包括医学编辑及适量文献检索</t>
  </si>
  <si>
    <t>页</t>
  </si>
  <si>
    <t>幻灯片解说词（中文）(new work)</t>
  </si>
  <si>
    <t>主题词检索(new work)</t>
  </si>
  <si>
    <t>根据主题词对相关文献进行检索、阅读、汇总</t>
  </si>
  <si>
    <t>个</t>
  </si>
  <si>
    <t>文献标注(new work)</t>
  </si>
  <si>
    <t>根据所提供素材整理、高亮</t>
  </si>
  <si>
    <t>篇</t>
  </si>
  <si>
    <t>中文原文下载</t>
  </si>
  <si>
    <t>英文原文下载</t>
  </si>
  <si>
    <t>PPT美化(高级美化)(new work)</t>
  </si>
  <si>
    <t>使用Adobe绘图软件进行图标重绘、字体设计等</t>
  </si>
  <si>
    <t>Total：</t>
  </si>
  <si>
    <t>幻灯更新*2套</t>
  </si>
  <si>
    <t>全国会幻灯(Adjustment work)</t>
  </si>
  <si>
    <t>幻灯片解说词（中文）(Adjustment work)</t>
  </si>
  <si>
    <t>PPT美化(高级美化)(Adjustment work)</t>
  </si>
  <si>
    <t>项目管理/人员管理 
Service Fee/Staffing Fee</t>
  </si>
  <si>
    <t>Medical Manager</t>
  </si>
  <si>
    <t>适用于年度单项标准报价不涵盖的项目</t>
  </si>
  <si>
    <t>小时</t>
  </si>
  <si>
    <t>Account Manager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</si>
</sst>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2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2" fillId="9" borderId="16" applyNumberFormat="0" applyAlignment="0" applyProtection="0">
      <alignment vertical="center"/>
    </xf>
    <xf numFmtId="0" fontId="23" fillId="9" borderId="15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57">
    <xf numFmtId="0" fontId="0" fillId="0" borderId="0" xfId="0">
      <alignment vertical="center"/>
    </xf>
    <xf numFmtId="0" fontId="0" fillId="0" borderId="0" xfId="50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Alignment="1">
      <alignment horizontal="left"/>
    </xf>
    <xf numFmtId="0" fontId="4" fillId="0" borderId="0" xfId="52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176" fontId="4" fillId="0" borderId="0" xfId="49" applyNumberFormat="1" applyFont="1" applyAlignment="1">
      <alignment horizontal="left" wrapText="1"/>
    </xf>
    <xf numFmtId="0" fontId="4" fillId="0" borderId="0" xfId="52" applyFont="1" applyAlignment="1">
      <alignment wrapText="1"/>
    </xf>
    <xf numFmtId="0" fontId="3" fillId="0" borderId="0" xfId="52" applyFont="1" applyAlignment="1">
      <alignment vertical="center"/>
    </xf>
    <xf numFmtId="176" fontId="5" fillId="0" borderId="0" xfId="6" applyNumberFormat="1" applyFill="1" applyBorder="1" applyAlignment="1" applyProtection="1">
      <alignment horizontal="left"/>
    </xf>
    <xf numFmtId="0" fontId="3" fillId="0" borderId="0" xfId="52" applyFont="1" applyAlignment="1">
      <alignment horizontal="left" vertical="center"/>
    </xf>
    <xf numFmtId="0" fontId="3" fillId="0" borderId="0" xfId="52" applyFont="1" applyAlignment="1">
      <alignment horizontal="right" vertical="center"/>
    </xf>
    <xf numFmtId="0" fontId="6" fillId="0" borderId="1" xfId="52" applyFont="1" applyBorder="1" applyAlignment="1">
      <alignment horizontal="center" vertical="center"/>
    </xf>
    <xf numFmtId="0" fontId="6" fillId="0" borderId="1" xfId="52" applyFont="1" applyBorder="1" applyAlignment="1">
      <alignment horizontal="center" vertical="center" wrapText="1"/>
    </xf>
    <xf numFmtId="0" fontId="3" fillId="2" borderId="1" xfId="52" applyFont="1" applyFill="1" applyBorder="1" applyAlignment="1">
      <alignment horizontal="left" vertical="center" wrapText="1"/>
    </xf>
    <xf numFmtId="0" fontId="3" fillId="2" borderId="1" xfId="52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0" fontId="8" fillId="0" borderId="1" xfId="51" applyNumberFormat="1" applyFont="1" applyBorder="1" applyAlignment="1">
      <alignment horizontal="center" vertical="center"/>
    </xf>
    <xf numFmtId="9" fontId="7" fillId="0" borderId="1" xfId="51" applyNumberFormat="1" applyFont="1" applyBorder="1" applyAlignment="1">
      <alignment horizontal="center" vertical="center"/>
    </xf>
    <xf numFmtId="177" fontId="7" fillId="0" borderId="1" xfId="51" applyNumberFormat="1" applyFont="1" applyBorder="1" applyAlignment="1">
      <alignment horizontal="center" vertical="center"/>
    </xf>
    <xf numFmtId="37" fontId="8" fillId="0" borderId="1" xfId="1" applyNumberFormat="1" applyFont="1" applyFill="1" applyBorder="1" applyAlignment="1">
      <alignment horizontal="center" vertical="center"/>
    </xf>
    <xf numFmtId="176" fontId="3" fillId="3" borderId="1" xfId="52" applyNumberFormat="1" applyFont="1" applyFill="1" applyBorder="1" applyAlignment="1">
      <alignment horizontal="right" vertical="center"/>
    </xf>
    <xf numFmtId="178" fontId="3" fillId="3" borderId="1" xfId="52" applyNumberFormat="1" applyFont="1" applyFill="1" applyBorder="1" applyAlignment="1">
      <alignment horizontal="right" vertical="center"/>
    </xf>
    <xf numFmtId="176" fontId="3" fillId="0" borderId="0" xfId="49" applyNumberFormat="1" applyFont="1" applyAlignment="1"/>
    <xf numFmtId="176" fontId="3" fillId="0" borderId="0" xfId="49" applyNumberFormat="1" applyFont="1" applyAlignment="1">
      <alignment wrapText="1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left" vertical="center" wrapText="1"/>
    </xf>
    <xf numFmtId="0" fontId="4" fillId="0" borderId="0" xfId="49" applyFont="1" applyAlignment="1">
      <alignment horizontal="left" vertical="center"/>
    </xf>
    <xf numFmtId="0" fontId="6" fillId="2" borderId="1" xfId="52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7" fillId="0" borderId="1" xfId="52" applyFont="1" applyBorder="1" applyAlignment="1">
      <alignment horizontal="center" vertical="center"/>
    </xf>
    <xf numFmtId="0" fontId="7" fillId="0" borderId="1" xfId="51" applyFont="1" applyBorder="1" applyAlignment="1">
      <alignment horizontal="center" vertical="center"/>
    </xf>
    <xf numFmtId="0" fontId="3" fillId="0" borderId="1" xfId="49" applyFont="1" applyBorder="1" applyAlignment="1">
      <alignment horizontal="right" vertical="center" wrapText="1"/>
    </xf>
    <xf numFmtId="179" fontId="3" fillId="0" borderId="1" xfId="1" applyNumberFormat="1" applyFont="1" applyFill="1" applyBorder="1" applyAlignment="1">
      <alignment horizontal="right" vertical="center"/>
    </xf>
    <xf numFmtId="0" fontId="6" fillId="0" borderId="2" xfId="52" applyFont="1" applyBorder="1" applyAlignment="1">
      <alignment horizontal="center" vertical="center"/>
    </xf>
    <xf numFmtId="0" fontId="6" fillId="0" borderId="3" xfId="52" applyFont="1" applyBorder="1" applyAlignment="1">
      <alignment horizontal="center" vertical="center"/>
    </xf>
    <xf numFmtId="0" fontId="6" fillId="2" borderId="4" xfId="52" applyFont="1" applyFill="1" applyBorder="1" applyAlignment="1">
      <alignment horizontal="left" vertical="center"/>
    </xf>
    <xf numFmtId="0" fontId="6" fillId="2" borderId="5" xfId="52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 wrapText="1"/>
    </xf>
    <xf numFmtId="178" fontId="3" fillId="0" borderId="7" xfId="1" applyNumberFormat="1" applyFont="1" applyFill="1" applyBorder="1" applyAlignment="1">
      <alignment horizontal="right" vertical="center"/>
    </xf>
    <xf numFmtId="179" fontId="3" fillId="0" borderId="7" xfId="1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right" vertical="center" wrapText="1"/>
    </xf>
    <xf numFmtId="178" fontId="3" fillId="5" borderId="9" xfId="1" applyNumberFormat="1" applyFont="1" applyFill="1" applyBorder="1" applyAlignment="1">
      <alignment horizontal="right" vertical="center"/>
    </xf>
    <xf numFmtId="176" fontId="3" fillId="3" borderId="10" xfId="52" applyNumberFormat="1" applyFont="1" applyFill="1" applyBorder="1" applyAlignment="1">
      <alignment horizontal="right" vertical="center"/>
    </xf>
    <xf numFmtId="178" fontId="3" fillId="3" borderId="11" xfId="52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2" fillId="0" borderId="0" xfId="49" applyNumberFormat="1" applyFont="1" applyAlignment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ily.chen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ily.chen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ily.chen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F25"/>
  <sheetViews>
    <sheetView tabSelected="1" workbookViewId="0">
      <selection activeCell="B1" sqref="B1:C1"/>
    </sheetView>
  </sheetViews>
  <sheetFormatPr defaultColWidth="8.91666666666667" defaultRowHeight="15.6" outlineLevelCol="5"/>
  <cols>
    <col min="1" max="1" width="5.08333333333333" customWidth="1"/>
    <col min="2" max="2" width="39.5833333333333" customWidth="1"/>
    <col min="3" max="3" width="35.0833333333333" customWidth="1"/>
    <col min="4" max="4" width="19.4166666666667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ht="16" customHeight="1" spans="2:3">
      <c r="B3" s="6" t="s">
        <v>3</v>
      </c>
      <c r="C3" s="10" t="s">
        <v>4</v>
      </c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6">
      <c r="B5" s="12" t="s">
        <v>7</v>
      </c>
      <c r="C5" s="14"/>
      <c r="F5" s="1" t="s">
        <v>8</v>
      </c>
    </row>
    <row r="6" s="1" customFormat="1" ht="16.5" customHeight="1" spans="2:3">
      <c r="B6" s="15"/>
      <c r="C6" s="15"/>
    </row>
    <row r="7" s="1" customFormat="1" ht="30.75" customHeight="1" spans="2:3">
      <c r="B7" s="40" t="s">
        <v>9</v>
      </c>
      <c r="C7" s="41" t="s">
        <v>10</v>
      </c>
    </row>
    <row r="8" s="1" customFormat="1" ht="16.2" spans="2:3">
      <c r="B8" s="42" t="s">
        <v>11</v>
      </c>
      <c r="C8" s="43"/>
    </row>
    <row r="9" s="1" customFormat="1" spans="2:3">
      <c r="B9" s="44" t="s">
        <v>12</v>
      </c>
      <c r="C9" s="45">
        <f>Medical!I30</f>
        <v>80480</v>
      </c>
    </row>
    <row r="10" s="1" customFormat="1" ht="16.2" spans="2:3">
      <c r="B10" s="42" t="s">
        <v>13</v>
      </c>
      <c r="C10" s="43"/>
    </row>
    <row r="11" spans="2:3">
      <c r="B11" s="44" t="s">
        <v>12</v>
      </c>
      <c r="C11" s="46">
        <f>'Staffing Fee'!H11</f>
        <v>12850</v>
      </c>
    </row>
    <row r="12" ht="9" customHeight="1" spans="2:3">
      <c r="B12" s="47"/>
      <c r="C12" s="48"/>
    </row>
    <row r="13" spans="2:3">
      <c r="B13" s="49" t="s">
        <v>12</v>
      </c>
      <c r="C13" s="50">
        <f>C11+C9</f>
        <v>93330</v>
      </c>
    </row>
    <row r="14" spans="2:3">
      <c r="B14" s="49" t="s">
        <v>14</v>
      </c>
      <c r="C14" s="50">
        <f>C13*0.06</f>
        <v>5599.8</v>
      </c>
    </row>
    <row r="15" ht="16.35" spans="2:3">
      <c r="B15" s="51" t="s">
        <v>15</v>
      </c>
      <c r="C15" s="52">
        <f>C13+C14</f>
        <v>98929.8</v>
      </c>
    </row>
    <row r="16" spans="2:2">
      <c r="B16" s="53" t="s">
        <v>16</v>
      </c>
    </row>
    <row r="18" spans="2:3">
      <c r="B18" s="54" t="s">
        <v>17</v>
      </c>
      <c r="C18" s="55">
        <f>C11/C13</f>
        <v>0.137683488696025</v>
      </c>
    </row>
    <row r="20" spans="2:2">
      <c r="B20" s="29"/>
    </row>
    <row r="21" spans="2:2">
      <c r="B21" s="56"/>
    </row>
    <row r="22" spans="2:2">
      <c r="B22" s="56"/>
    </row>
    <row r="23" spans="2:2">
      <c r="B23" s="56"/>
    </row>
    <row r="24" spans="2:2">
      <c r="B24" s="56"/>
    </row>
    <row r="25" spans="2:2">
      <c r="B25" s="56"/>
    </row>
  </sheetData>
  <mergeCells count="3">
    <mergeCell ref="B1:C1"/>
    <mergeCell ref="B8:C8"/>
    <mergeCell ref="B10:C10"/>
  </mergeCells>
  <hyperlinks>
    <hyperlink ref="C4" r:id="rId1" display="lily.chen@ubs-cn.com" tooltip="mailto:lily.chen@ubs-cn.com"/>
  </hyperlinks>
  <pageMargins left="0.75" right="0.75" top="1" bottom="1" header="0.3" footer="0.3"/>
  <pageSetup paperSize="9" fitToWidth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0"/>
  <sheetViews>
    <sheetView zoomScale="70" zoomScaleNormal="70" zoomScaleSheetLayoutView="80" workbookViewId="0">
      <selection activeCell="L15" sqref="L15"/>
    </sheetView>
  </sheetViews>
  <sheetFormatPr defaultColWidth="8.91666666666667" defaultRowHeight="17.4"/>
  <cols>
    <col min="1" max="1" width="6.41666666666667" customWidth="1"/>
    <col min="2" max="2" width="32.7" style="2" customWidth="1"/>
    <col min="3" max="3" width="44.8333333333333" style="2" customWidth="1"/>
    <col min="4" max="4" width="19.2833333333333" style="2" customWidth="1"/>
    <col min="5" max="5" width="10.3" style="2" customWidth="1"/>
    <col min="6" max="6" width="8.91666666666667" style="2"/>
    <col min="7" max="7" width="11.4166666666667" style="2" customWidth="1"/>
    <col min="8" max="8" width="12.6" style="2" customWidth="1"/>
    <col min="9" max="9" width="30" style="2" customWidth="1"/>
  </cols>
  <sheetData>
    <row r="1" ht="39.6" spans="2:9">
      <c r="B1" s="4" t="s">
        <v>0</v>
      </c>
      <c r="C1" s="4"/>
      <c r="D1" s="5"/>
      <c r="E1" s="5"/>
      <c r="F1" s="5"/>
      <c r="G1" s="5"/>
      <c r="H1" s="5"/>
      <c r="I1" s="5"/>
    </row>
    <row r="2" ht="15.6" spans="2:9">
      <c r="B2" s="6" t="s">
        <v>1</v>
      </c>
      <c r="C2" s="7" t="s">
        <v>2</v>
      </c>
      <c r="D2" s="8"/>
      <c r="E2" s="9"/>
      <c r="F2" s="9"/>
      <c r="G2" s="9"/>
      <c r="H2" s="9"/>
      <c r="I2" s="9"/>
    </row>
    <row r="3" ht="15.6" spans="2:9">
      <c r="B3" s="6" t="s">
        <v>3</v>
      </c>
      <c r="C3" s="10" t="s">
        <v>4</v>
      </c>
      <c r="D3" s="11"/>
      <c r="E3" s="9"/>
      <c r="F3" s="9"/>
      <c r="G3" s="9"/>
      <c r="H3" s="9"/>
      <c r="I3" s="9"/>
    </row>
    <row r="4" ht="15.6" spans="2:9">
      <c r="B4" s="12" t="s">
        <v>5</v>
      </c>
      <c r="C4" s="13" t="s">
        <v>6</v>
      </c>
      <c r="D4" s="12"/>
      <c r="E4" s="12"/>
      <c r="F4" s="12"/>
      <c r="G4" s="12"/>
      <c r="H4" s="12"/>
      <c r="I4" s="12"/>
    </row>
    <row r="5" ht="15.6" spans="2:9">
      <c r="B5" s="12" t="s">
        <v>7</v>
      </c>
      <c r="C5" s="14"/>
      <c r="D5" s="12"/>
      <c r="E5" s="12"/>
      <c r="F5" s="12"/>
      <c r="G5" s="12"/>
      <c r="H5" s="12"/>
      <c r="I5" s="12"/>
    </row>
    <row r="6" ht="15.6" spans="2:9">
      <c r="B6" s="15"/>
      <c r="C6" s="15"/>
      <c r="D6" s="15"/>
      <c r="E6" s="15"/>
      <c r="F6" s="15"/>
      <c r="G6" s="15"/>
      <c r="H6" s="15"/>
      <c r="I6" s="15"/>
    </row>
    <row r="7" ht="32.4" spans="2:9">
      <c r="B7" s="16" t="s">
        <v>9</v>
      </c>
      <c r="C7" s="17" t="s">
        <v>18</v>
      </c>
      <c r="D7" s="17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6" t="s">
        <v>24</v>
      </c>
    </row>
    <row r="8" ht="15.9" customHeight="1" spans="2:9">
      <c r="B8" s="34" t="s">
        <v>25</v>
      </c>
      <c r="C8" s="34"/>
      <c r="D8" s="34"/>
      <c r="E8" s="34"/>
      <c r="F8" s="34"/>
      <c r="G8" s="34"/>
      <c r="H8" s="34"/>
      <c r="I8" s="34"/>
    </row>
    <row r="9" ht="15.6" spans="2:9">
      <c r="B9" s="35" t="s">
        <v>26</v>
      </c>
      <c r="C9" s="35" t="s">
        <v>27</v>
      </c>
      <c r="D9" s="22">
        <v>2021</v>
      </c>
      <c r="E9" s="23">
        <v>2000</v>
      </c>
      <c r="F9" s="36" t="s">
        <v>28</v>
      </c>
      <c r="G9" s="37">
        <v>1</v>
      </c>
      <c r="H9" s="26">
        <v>4</v>
      </c>
      <c r="I9" s="26">
        <f t="shared" ref="I9:I17" si="0">E9*G9*H9</f>
        <v>8000</v>
      </c>
    </row>
    <row r="10" ht="15.6" spans="2:9">
      <c r="B10" s="35" t="s">
        <v>29</v>
      </c>
      <c r="C10" s="35" t="s">
        <v>30</v>
      </c>
      <c r="D10" s="22"/>
      <c r="E10" s="23">
        <v>500</v>
      </c>
      <c r="F10" s="36" t="s">
        <v>28</v>
      </c>
      <c r="G10" s="37">
        <v>1</v>
      </c>
      <c r="H10" s="26">
        <v>4</v>
      </c>
      <c r="I10" s="26">
        <f t="shared" si="0"/>
        <v>2000</v>
      </c>
    </row>
    <row r="11" ht="15.6" spans="2:9">
      <c r="B11" s="35" t="s">
        <v>31</v>
      </c>
      <c r="C11" s="35" t="s">
        <v>32</v>
      </c>
      <c r="D11" s="22"/>
      <c r="E11" s="23">
        <v>300</v>
      </c>
      <c r="F11" s="36" t="s">
        <v>33</v>
      </c>
      <c r="G11" s="37">
        <v>30</v>
      </c>
      <c r="H11" s="26">
        <v>4</v>
      </c>
      <c r="I11" s="26">
        <f t="shared" si="0"/>
        <v>36000</v>
      </c>
    </row>
    <row r="12" ht="15.6" spans="2:9">
      <c r="B12" s="35" t="s">
        <v>34</v>
      </c>
      <c r="C12" s="35" t="s">
        <v>32</v>
      </c>
      <c r="D12" s="22"/>
      <c r="E12" s="23">
        <v>30</v>
      </c>
      <c r="F12" s="36" t="s">
        <v>33</v>
      </c>
      <c r="G12" s="37">
        <v>20</v>
      </c>
      <c r="H12" s="26">
        <v>4</v>
      </c>
      <c r="I12" s="26">
        <f t="shared" si="0"/>
        <v>2400</v>
      </c>
    </row>
    <row r="13" ht="15.6" spans="2:9">
      <c r="B13" s="35" t="s">
        <v>35</v>
      </c>
      <c r="C13" s="35" t="s">
        <v>36</v>
      </c>
      <c r="D13" s="22"/>
      <c r="E13" s="23">
        <v>20</v>
      </c>
      <c r="F13" s="36" t="s">
        <v>37</v>
      </c>
      <c r="G13" s="37">
        <v>10</v>
      </c>
      <c r="H13" s="26">
        <v>4</v>
      </c>
      <c r="I13" s="26">
        <f t="shared" si="0"/>
        <v>800</v>
      </c>
    </row>
    <row r="14" ht="15.6" spans="2:9">
      <c r="B14" s="35" t="s">
        <v>38</v>
      </c>
      <c r="C14" s="35" t="s">
        <v>39</v>
      </c>
      <c r="D14" s="22"/>
      <c r="E14" s="23">
        <v>15</v>
      </c>
      <c r="F14" s="36" t="s">
        <v>40</v>
      </c>
      <c r="G14" s="37">
        <v>0</v>
      </c>
      <c r="H14" s="26">
        <v>4</v>
      </c>
      <c r="I14" s="26">
        <f t="shared" si="0"/>
        <v>0</v>
      </c>
    </row>
    <row r="15" ht="15.6" spans="2:9">
      <c r="B15" s="35" t="s">
        <v>41</v>
      </c>
      <c r="C15" s="35" t="s">
        <v>41</v>
      </c>
      <c r="D15" s="22"/>
      <c r="E15" s="23">
        <v>7</v>
      </c>
      <c r="F15" s="36" t="s">
        <v>40</v>
      </c>
      <c r="G15" s="37">
        <v>10</v>
      </c>
      <c r="H15" s="26">
        <v>4</v>
      </c>
      <c r="I15" s="26">
        <f t="shared" si="0"/>
        <v>280</v>
      </c>
    </row>
    <row r="16" ht="15.6" spans="2:9">
      <c r="B16" s="35" t="s">
        <v>42</v>
      </c>
      <c r="C16" s="35" t="s">
        <v>42</v>
      </c>
      <c r="D16" s="22"/>
      <c r="E16" s="23">
        <v>10</v>
      </c>
      <c r="F16" s="36" t="s">
        <v>40</v>
      </c>
      <c r="G16" s="37">
        <v>30</v>
      </c>
      <c r="H16" s="26">
        <v>4</v>
      </c>
      <c r="I16" s="26">
        <f t="shared" si="0"/>
        <v>1200</v>
      </c>
    </row>
    <row r="17" ht="15.6" spans="2:9">
      <c r="B17" s="35" t="s">
        <v>43</v>
      </c>
      <c r="C17" s="35" t="s">
        <v>44</v>
      </c>
      <c r="D17" s="22"/>
      <c r="E17" s="23">
        <v>100</v>
      </c>
      <c r="F17" s="36" t="s">
        <v>33</v>
      </c>
      <c r="G17" s="37">
        <v>30</v>
      </c>
      <c r="H17" s="26">
        <v>4</v>
      </c>
      <c r="I17" s="26">
        <f t="shared" si="0"/>
        <v>12000</v>
      </c>
    </row>
    <row r="18" ht="15.6" spans="2:9">
      <c r="B18" s="38" t="s">
        <v>45</v>
      </c>
      <c r="C18" s="38"/>
      <c r="D18" s="38"/>
      <c r="E18" s="38"/>
      <c r="F18" s="38"/>
      <c r="G18" s="38"/>
      <c r="H18" s="38"/>
      <c r="I18" s="39">
        <f>SUM(I9:I17)</f>
        <v>62680</v>
      </c>
    </row>
    <row r="19" ht="16.2" spans="2:9">
      <c r="B19" s="34" t="s">
        <v>46</v>
      </c>
      <c r="C19" s="34"/>
      <c r="D19" s="34"/>
      <c r="E19" s="34"/>
      <c r="F19" s="34"/>
      <c r="G19" s="34"/>
      <c r="H19" s="34"/>
      <c r="I19" s="34"/>
    </row>
    <row r="20" ht="15.6" spans="2:9">
      <c r="B20" s="35" t="s">
        <v>26</v>
      </c>
      <c r="C20" s="35" t="s">
        <v>27</v>
      </c>
      <c r="D20" s="22">
        <v>2021</v>
      </c>
      <c r="E20" s="23">
        <v>2000</v>
      </c>
      <c r="F20" s="36" t="s">
        <v>28</v>
      </c>
      <c r="G20" s="37">
        <v>0</v>
      </c>
      <c r="H20" s="26">
        <v>2</v>
      </c>
      <c r="I20" s="26">
        <f t="shared" ref="I20:I28" si="1">E20*G20*H20</f>
        <v>0</v>
      </c>
    </row>
    <row r="21" ht="15.6" spans="2:9">
      <c r="B21" s="35" t="s">
        <v>29</v>
      </c>
      <c r="C21" s="35" t="s">
        <v>30</v>
      </c>
      <c r="D21" s="22"/>
      <c r="E21" s="23">
        <v>500</v>
      </c>
      <c r="F21" s="36" t="s">
        <v>28</v>
      </c>
      <c r="G21" s="37">
        <v>0</v>
      </c>
      <c r="H21" s="26">
        <v>2</v>
      </c>
      <c r="I21" s="26">
        <f t="shared" si="1"/>
        <v>0</v>
      </c>
    </row>
    <row r="22" ht="15.6" spans="2:9">
      <c r="B22" s="35" t="s">
        <v>47</v>
      </c>
      <c r="C22" s="35" t="s">
        <v>32</v>
      </c>
      <c r="D22" s="22"/>
      <c r="E22" s="23">
        <v>250</v>
      </c>
      <c r="F22" s="36" t="s">
        <v>33</v>
      </c>
      <c r="G22" s="37">
        <v>25</v>
      </c>
      <c r="H22" s="26">
        <v>2</v>
      </c>
      <c r="I22" s="26">
        <f t="shared" si="1"/>
        <v>12500</v>
      </c>
    </row>
    <row r="23" ht="15.6" spans="2:9">
      <c r="B23" s="35" t="s">
        <v>48</v>
      </c>
      <c r="C23" s="35" t="s">
        <v>32</v>
      </c>
      <c r="D23" s="22"/>
      <c r="E23" s="23">
        <v>20</v>
      </c>
      <c r="F23" s="36" t="s">
        <v>33</v>
      </c>
      <c r="G23" s="37">
        <v>25</v>
      </c>
      <c r="H23" s="26">
        <v>2</v>
      </c>
      <c r="I23" s="26">
        <f t="shared" si="1"/>
        <v>1000</v>
      </c>
    </row>
    <row r="24" ht="15.6" spans="2:9">
      <c r="B24" s="35" t="s">
        <v>35</v>
      </c>
      <c r="C24" s="35" t="s">
        <v>36</v>
      </c>
      <c r="D24" s="22"/>
      <c r="E24" s="23">
        <v>20</v>
      </c>
      <c r="F24" s="36" t="s">
        <v>37</v>
      </c>
      <c r="G24" s="37">
        <v>0</v>
      </c>
      <c r="H24" s="26">
        <v>2</v>
      </c>
      <c r="I24" s="26">
        <f t="shared" si="1"/>
        <v>0</v>
      </c>
    </row>
    <row r="25" ht="15.6" spans="2:9">
      <c r="B25" s="35" t="s">
        <v>38</v>
      </c>
      <c r="C25" s="35" t="s">
        <v>39</v>
      </c>
      <c r="D25" s="22"/>
      <c r="E25" s="23">
        <v>15</v>
      </c>
      <c r="F25" s="36" t="s">
        <v>40</v>
      </c>
      <c r="G25" s="37">
        <v>0</v>
      </c>
      <c r="H25" s="26">
        <v>2</v>
      </c>
      <c r="I25" s="26">
        <f t="shared" si="1"/>
        <v>0</v>
      </c>
    </row>
    <row r="26" ht="15.6" spans="2:9">
      <c r="B26" s="35" t="s">
        <v>41</v>
      </c>
      <c r="C26" s="35" t="s">
        <v>41</v>
      </c>
      <c r="D26" s="22"/>
      <c r="E26" s="23">
        <v>7</v>
      </c>
      <c r="F26" s="36" t="s">
        <v>40</v>
      </c>
      <c r="G26" s="37">
        <v>0</v>
      </c>
      <c r="H26" s="26">
        <v>2</v>
      </c>
      <c r="I26" s="26">
        <f t="shared" si="1"/>
        <v>0</v>
      </c>
    </row>
    <row r="27" ht="15.6" spans="2:9">
      <c r="B27" s="35" t="s">
        <v>42</v>
      </c>
      <c r="C27" s="35" t="s">
        <v>42</v>
      </c>
      <c r="D27" s="22"/>
      <c r="E27" s="23">
        <v>10</v>
      </c>
      <c r="F27" s="36" t="s">
        <v>40</v>
      </c>
      <c r="G27" s="37">
        <v>15</v>
      </c>
      <c r="H27" s="26">
        <v>2</v>
      </c>
      <c r="I27" s="26">
        <f t="shared" si="1"/>
        <v>300</v>
      </c>
    </row>
    <row r="28" ht="15.6" spans="2:9">
      <c r="B28" s="35" t="s">
        <v>49</v>
      </c>
      <c r="C28" s="35" t="s">
        <v>44</v>
      </c>
      <c r="D28" s="22"/>
      <c r="E28" s="23">
        <v>80</v>
      </c>
      <c r="F28" s="36" t="s">
        <v>33</v>
      </c>
      <c r="G28" s="37">
        <v>25</v>
      </c>
      <c r="H28" s="26">
        <v>2</v>
      </c>
      <c r="I28" s="26">
        <f t="shared" si="1"/>
        <v>4000</v>
      </c>
    </row>
    <row r="29" ht="15.6" spans="2:9">
      <c r="B29" s="38" t="s">
        <v>45</v>
      </c>
      <c r="C29" s="38"/>
      <c r="D29" s="38"/>
      <c r="E29" s="38"/>
      <c r="F29" s="38"/>
      <c r="G29" s="38"/>
      <c r="H29" s="38"/>
      <c r="I29" s="39">
        <f>SUM(I20:I28)</f>
        <v>17800</v>
      </c>
    </row>
    <row r="30" ht="15.6" spans="2:9">
      <c r="B30" s="27" t="s">
        <v>12</v>
      </c>
      <c r="C30" s="27"/>
      <c r="D30" s="27"/>
      <c r="E30" s="27"/>
      <c r="F30" s="27"/>
      <c r="G30" s="27"/>
      <c r="H30" s="27"/>
      <c r="I30" s="28">
        <f>I18+I29</f>
        <v>80480</v>
      </c>
    </row>
  </sheetData>
  <mergeCells count="8">
    <mergeCell ref="B1:C1"/>
    <mergeCell ref="B8:I8"/>
    <mergeCell ref="B18:H18"/>
    <mergeCell ref="B19:I19"/>
    <mergeCell ref="B29:H29"/>
    <mergeCell ref="B30:H30"/>
    <mergeCell ref="D9:D17"/>
    <mergeCell ref="D20:D28"/>
  </mergeCells>
  <hyperlinks>
    <hyperlink ref="C4" r:id="rId1" display="lily.chen@ubs-cn.com" tooltip="mailto:lily.chen@ubs-cn.com"/>
  </hyperlinks>
  <pageMargins left="0.7" right="0.7" top="0.75" bottom="0.75" header="0.3" footer="0.3"/>
  <pageSetup paperSize="9" scale="4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zoomScale="80" zoomScaleNormal="80" workbookViewId="0">
      <selection activeCell="G18" sqref="G18"/>
    </sheetView>
  </sheetViews>
  <sheetFormatPr defaultColWidth="8.91666666666667" defaultRowHeight="17.4" outlineLevelCol="7"/>
  <cols>
    <col min="1" max="1" width="5.08333333333333" customWidth="1"/>
    <col min="2" max="2" width="26.0833333333333" style="2" customWidth="1"/>
    <col min="3" max="3" width="34.6666666666667" style="3" customWidth="1"/>
    <col min="4" max="4" width="16.9166666666667" style="3" customWidth="1"/>
    <col min="5" max="5" width="11" style="2" customWidth="1"/>
    <col min="6" max="6" width="8.41666666666667" style="2" customWidth="1"/>
    <col min="7" max="7" width="10.0833333333333" style="2" customWidth="1"/>
    <col min="8" max="8" width="14.9166666666667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.6" spans="2:8">
      <c r="B3" s="6" t="s">
        <v>3</v>
      </c>
      <c r="C3" s="10" t="s">
        <v>4</v>
      </c>
      <c r="D3" s="11"/>
      <c r="E3" s="9"/>
      <c r="F3" s="9"/>
      <c r="G3" s="9"/>
      <c r="H3" s="9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9</v>
      </c>
      <c r="C7" s="17" t="s">
        <v>18</v>
      </c>
      <c r="D7" s="17" t="s">
        <v>19</v>
      </c>
      <c r="E7" s="16" t="s">
        <v>20</v>
      </c>
      <c r="F7" s="16" t="s">
        <v>21</v>
      </c>
      <c r="G7" s="16" t="s">
        <v>22</v>
      </c>
      <c r="H7" s="16" t="s">
        <v>24</v>
      </c>
    </row>
    <row r="8" ht="33.75" customHeight="1" spans="2:8">
      <c r="B8" s="18" t="s">
        <v>50</v>
      </c>
      <c r="C8" s="19"/>
      <c r="D8" s="19"/>
      <c r="E8" s="19"/>
      <c r="F8" s="19"/>
      <c r="G8" s="19"/>
      <c r="H8" s="19"/>
    </row>
    <row r="9" ht="15.6" spans="2:8">
      <c r="B9" s="20" t="s">
        <v>51</v>
      </c>
      <c r="C9" s="21" t="s">
        <v>52</v>
      </c>
      <c r="D9" s="22">
        <v>2021</v>
      </c>
      <c r="E9" s="23">
        <v>400</v>
      </c>
      <c r="F9" s="24" t="s">
        <v>53</v>
      </c>
      <c r="G9" s="25">
        <v>19</v>
      </c>
      <c r="H9" s="26">
        <f>E9*G9</f>
        <v>7600</v>
      </c>
    </row>
    <row r="10" ht="15.6" spans="2:8">
      <c r="B10" s="20" t="s">
        <v>54</v>
      </c>
      <c r="C10" s="21"/>
      <c r="D10" s="22"/>
      <c r="E10" s="23">
        <v>250</v>
      </c>
      <c r="F10" s="24" t="s">
        <v>53</v>
      </c>
      <c r="G10" s="25">
        <v>21</v>
      </c>
      <c r="H10" s="26">
        <f>E10*G10</f>
        <v>5250</v>
      </c>
    </row>
    <row r="11" ht="15.6" spans="2:8">
      <c r="B11" s="27" t="s">
        <v>12</v>
      </c>
      <c r="C11" s="27"/>
      <c r="D11" s="27"/>
      <c r="E11" s="27"/>
      <c r="F11" s="27"/>
      <c r="G11" s="27"/>
      <c r="H11" s="28">
        <f>SUM(H9:H10)</f>
        <v>12850</v>
      </c>
    </row>
    <row r="15" ht="15.6" spans="2:5">
      <c r="B15" s="29"/>
      <c r="C15" s="30"/>
      <c r="D15" s="30"/>
      <c r="E15" s="31"/>
    </row>
    <row r="16" ht="15.6" spans="2:5">
      <c r="B16" s="7"/>
      <c r="C16" s="32"/>
      <c r="D16" s="32"/>
      <c r="E16" s="33"/>
    </row>
    <row r="17" ht="15.6" spans="2:5">
      <c r="B17" s="7"/>
      <c r="C17" s="32"/>
      <c r="D17" s="32"/>
      <c r="E17" s="33"/>
    </row>
    <row r="18" ht="15.6" spans="2:5">
      <c r="B18" s="7"/>
      <c r="C18" s="32"/>
      <c r="D18" s="32"/>
      <c r="E18" s="33"/>
    </row>
    <row r="19" ht="15.6" spans="2:5">
      <c r="B19" s="7"/>
      <c r="C19" s="32"/>
      <c r="D19" s="32"/>
      <c r="E19" s="33"/>
    </row>
    <row r="20" ht="15.6" spans="2:5">
      <c r="B20" s="7"/>
      <c r="C20" s="10"/>
      <c r="D20" s="10"/>
      <c r="E20" s="33"/>
    </row>
  </sheetData>
  <mergeCells count="5">
    <mergeCell ref="B1:C1"/>
    <mergeCell ref="B8:H8"/>
    <mergeCell ref="B11:G11"/>
    <mergeCell ref="C9:C10"/>
    <mergeCell ref="D9:D10"/>
  </mergeCells>
  <hyperlinks>
    <hyperlink ref="C4" r:id="rId1" display="lily.chen@ubs-cn.com" tooltip="mailto:lily.chen@ubs-cn.com"/>
  </hyperlinks>
  <pageMargins left="0.75" right="0.75" top="1" bottom="1" header="0.3" footer="0.3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2023-02-24T07:00:00Z</cp:lastPrinted>
  <dcterms:modified xsi:type="dcterms:W3CDTF">2024-02-29T07:50:28Z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FD7FB4841EBD49C2BF8173329EE464CE_13</vt:lpwstr>
  </property>
</Properties>
</file>