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 firstSheet="1"/>
  </bookViews>
  <sheets>
    <sheet name="Summary" sheetId="9" r:id="rId1"/>
    <sheet name="Creative Development" sheetId="11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<sst xmlns="http://schemas.openxmlformats.org/spreadsheetml/2006/main" count="93" uniqueCount="38">
  <si>
    <t>Quotation</t>
  </si>
  <si>
    <t>Client:</t>
  </si>
  <si>
    <t>AstraZeneca</t>
  </si>
  <si>
    <t xml:space="preserve">Project Name: </t>
  </si>
  <si>
    <t>2024漫话e学荟徽信转发长图设计及制作</t>
  </si>
  <si>
    <t>Supplier Contact Information:</t>
  </si>
  <si>
    <t>keira.liu@ubs-cn.com</t>
  </si>
  <si>
    <t>Effective Date:</t>
  </si>
  <si>
    <t>Item</t>
  </si>
  <si>
    <t>Cost</t>
  </si>
  <si>
    <t>I. Creative Development</t>
  </si>
  <si>
    <t>Sub-total</t>
  </si>
  <si>
    <r>
      <rPr>
        <b/>
        <sz val="10"/>
        <rFont val="Microsoft YaHei"/>
        <charset val="134"/>
      </rPr>
      <t>II</t>
    </r>
    <r>
      <rPr>
        <b/>
        <sz val="10"/>
        <rFont val="微软雅黑"/>
        <charset val="134"/>
      </rPr>
      <t>. Staffing Fee</t>
    </r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</si>
  <si>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</si>
  <si>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</si>
  <si>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</si>
  <si>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</si>
  <si>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</si>
  <si>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</si>
  <si>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</si>
  <si>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</si>
  <si>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</si>
  <si>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Set Number</t>
  </si>
  <si>
    <t>Amount</t>
  </si>
  <si>
    <t>预估成本</t>
  </si>
  <si>
    <t>1.漫画长图及头图</t>
  </si>
  <si>
    <t>手绘长图文（复杂）</t>
  </si>
  <si>
    <t>含多个人物形象设计+场景设计，完稿（不含租图费，不包含SVG生成）</t>
  </si>
  <si>
    <t>屏</t>
  </si>
  <si>
    <t>KV相关延展（New work）</t>
  </si>
  <si>
    <t>包含易拉宝/X展架，海报，背景板，台卡，邀请函等</t>
  </si>
  <si>
    <t>张</t>
  </si>
  <si>
    <t>Total：</t>
  </si>
  <si>
    <t>项目管理/人员管理 
Service Fee/Staffing Fee</t>
  </si>
  <si>
    <t>项目管理费用 %</t>
  </si>
  <si>
    <t>含项目协调，(仅适用于牵涉到包含多个交付物，需要安排多个交付时间点，或多部门协调沟通的项目)；另必要的医学团队支持等</t>
  </si>
  <si>
    <t>%</t>
  </si>
  <si>
    <t>预留公关费用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</si>
</sst>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6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b/>
      <sz val="9"/>
      <color theme="1"/>
      <name val="微软雅黑"/>
      <charset val="134"/>
    </font>
    <font>
      <b/>
      <sz val="10"/>
      <name val="Microsoft YaHei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8" borderId="1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21" applyNumberFormat="0" applyAlignment="0" applyProtection="0">
      <alignment vertical="center"/>
    </xf>
    <xf numFmtId="0" fontId="25" fillId="10" borderId="22" applyNumberFormat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27" fillId="11" borderId="23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5" fillId="0" borderId="0"/>
  </cellStyleXfs>
  <cellXfs count="75">
    <xf numFmtId="0" fontId="0" fillId="0" borderId="0" xfId="0">
      <alignment vertical="center"/>
    </xf>
    <xf numFmtId="0" fontId="0" fillId="0" borderId="0" xfId="50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Alignment="1">
      <alignment horizontal="left"/>
    </xf>
    <xf numFmtId="0" fontId="4" fillId="0" borderId="0" xfId="52" applyFont="1" applyAlignment="1">
      <alignment vertical="center" wrapText="1"/>
    </xf>
    <xf numFmtId="176" fontId="4" fillId="0" borderId="0" xfId="49" applyNumberFormat="1" applyFont="1" applyAlignment="1">
      <alignment horizontal="center"/>
    </xf>
    <xf numFmtId="0" fontId="4" fillId="0" borderId="0" xfId="52" applyFont="1" applyAlignment="1">
      <alignment wrapText="1"/>
    </xf>
    <xf numFmtId="0" fontId="3" fillId="0" borderId="0" xfId="52" applyFont="1" applyAlignment="1">
      <alignment vertical="center"/>
    </xf>
    <xf numFmtId="176" fontId="5" fillId="0" borderId="0" xfId="6" applyNumberFormat="1" applyFill="1" applyBorder="1" applyAlignment="1" applyProtection="1">
      <alignment horizontal="left"/>
    </xf>
    <xf numFmtId="0" fontId="3" fillId="0" borderId="0" xfId="52" applyFont="1" applyAlignment="1">
      <alignment horizontal="right" vertical="center"/>
    </xf>
    <xf numFmtId="0" fontId="6" fillId="0" borderId="1" xfId="52" applyFont="1" applyBorder="1" applyAlignment="1">
      <alignment horizontal="center" vertical="center"/>
    </xf>
    <xf numFmtId="0" fontId="6" fillId="0" borderId="2" xfId="52" applyFont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/>
    </xf>
    <xf numFmtId="0" fontId="6" fillId="0" borderId="3" xfId="52" applyFont="1" applyBorder="1" applyAlignment="1">
      <alignment horizontal="center" vertical="center"/>
    </xf>
    <xf numFmtId="0" fontId="3" fillId="2" borderId="4" xfId="52" applyFont="1" applyFill="1" applyBorder="1" applyAlignment="1">
      <alignment horizontal="left" vertical="center" wrapText="1"/>
    </xf>
    <xf numFmtId="0" fontId="3" fillId="2" borderId="5" xfId="52" applyFont="1" applyFill="1" applyBorder="1" applyAlignment="1">
      <alignment horizontal="left" vertical="center"/>
    </xf>
    <xf numFmtId="0" fontId="3" fillId="2" borderId="6" xfId="52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0" fontId="8" fillId="0" borderId="9" xfId="51" applyNumberFormat="1" applyFont="1" applyBorder="1" applyAlignment="1">
      <alignment horizontal="center" vertical="center"/>
    </xf>
    <xf numFmtId="9" fontId="7" fillId="0" borderId="9" xfId="51" applyNumberFormat="1" applyFont="1" applyBorder="1" applyAlignment="1">
      <alignment horizontal="center" vertical="center"/>
    </xf>
    <xf numFmtId="177" fontId="7" fillId="0" borderId="9" xfId="51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3" fillId="3" borderId="11" xfId="52" applyNumberFormat="1" applyFont="1" applyFill="1" applyBorder="1" applyAlignment="1">
      <alignment horizontal="right" vertical="center"/>
    </xf>
    <xf numFmtId="176" fontId="3" fillId="3" borderId="12" xfId="52" applyNumberFormat="1" applyFont="1" applyFill="1" applyBorder="1" applyAlignment="1">
      <alignment horizontal="right" vertical="center"/>
    </xf>
    <xf numFmtId="178" fontId="3" fillId="3" borderId="13" xfId="52" applyNumberFormat="1" applyFont="1" applyFill="1" applyBorder="1" applyAlignment="1">
      <alignment horizontal="right" vertical="center"/>
    </xf>
    <xf numFmtId="176" fontId="3" fillId="0" borderId="0" xfId="49" applyNumberFormat="1" applyFont="1" applyAlignment="1"/>
    <xf numFmtId="176" fontId="3" fillId="0" borderId="0" xfId="49" applyNumberFormat="1" applyFont="1" applyAlignment="1">
      <alignment wrapText="1"/>
    </xf>
    <xf numFmtId="0" fontId="3" fillId="0" borderId="0" xfId="49" applyFont="1" applyAlignment="1">
      <alignment horizontal="left" vertical="center"/>
    </xf>
    <xf numFmtId="0" fontId="4" fillId="0" borderId="0" xfId="49" applyFont="1" applyAlignment="1">
      <alignment horizontal="left" vertical="center" wrapText="1"/>
    </xf>
    <xf numFmtId="0" fontId="4" fillId="0" borderId="0" xfId="49" applyFont="1" applyAlignment="1">
      <alignment horizontal="left" vertical="center"/>
    </xf>
    <xf numFmtId="176" fontId="4" fillId="0" borderId="0" xfId="49" applyNumberFormat="1" applyFont="1" applyAlignment="1">
      <alignment horizontal="left" wrapText="1"/>
    </xf>
    <xf numFmtId="0" fontId="9" fillId="4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6" fillId="0" borderId="14" xfId="52" applyFont="1" applyBorder="1" applyAlignment="1">
      <alignment horizontal="center" vertical="center"/>
    </xf>
    <xf numFmtId="0" fontId="6" fillId="0" borderId="0" xfId="52" applyFont="1" applyFill="1" applyBorder="1" applyAlignment="1">
      <alignment horizontal="center" vertical="center"/>
    </xf>
    <xf numFmtId="0" fontId="3" fillId="0" borderId="0" xfId="52" applyFont="1" applyAlignment="1">
      <alignment horizontal="center" vertical="center"/>
    </xf>
    <xf numFmtId="0" fontId="6" fillId="2" borderId="7" xfId="52" applyFont="1" applyFill="1" applyBorder="1" applyAlignment="1">
      <alignment horizontal="left" vertical="center"/>
    </xf>
    <xf numFmtId="0" fontId="6" fillId="2" borderId="9" xfId="52" applyFont="1" applyFill="1" applyBorder="1" applyAlignment="1">
      <alignment horizontal="left" vertical="center"/>
    </xf>
    <xf numFmtId="0" fontId="6" fillId="2" borderId="9" xfId="52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0" borderId="9" xfId="52" applyFont="1" applyBorder="1" applyAlignment="1">
      <alignment horizontal="center" vertical="center"/>
    </xf>
    <xf numFmtId="0" fontId="7" fillId="0" borderId="9" xfId="51" applyFont="1" applyBorder="1" applyAlignment="1">
      <alignment horizontal="center" vertical="center"/>
    </xf>
    <xf numFmtId="37" fontId="8" fillId="0" borderId="9" xfId="1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3" fillId="0" borderId="7" xfId="49" applyFont="1" applyBorder="1" applyAlignment="1">
      <alignment horizontal="right" vertical="center" wrapText="1"/>
    </xf>
    <xf numFmtId="0" fontId="3" fillId="0" borderId="9" xfId="49" applyFont="1" applyBorder="1" applyAlignment="1">
      <alignment horizontal="right" vertical="center" wrapText="1"/>
    </xf>
    <xf numFmtId="0" fontId="0" fillId="4" borderId="0" xfId="0" applyFill="1" applyAlignment="1">
      <alignment horizontal="center" vertical="center"/>
    </xf>
    <xf numFmtId="0" fontId="6" fillId="2" borderId="10" xfId="52" applyFont="1" applyFill="1" applyBorder="1" applyAlignment="1">
      <alignment horizontal="left" vertical="center"/>
    </xf>
    <xf numFmtId="0" fontId="6" fillId="0" borderId="9" xfId="52" applyFont="1" applyBorder="1" applyAlignment="1">
      <alignment horizontal="center" vertical="center"/>
    </xf>
    <xf numFmtId="0" fontId="6" fillId="0" borderId="9" xfId="52" applyFont="1" applyBorder="1" applyAlignment="1">
      <alignment horizontal="center" vertical="center" wrapText="1"/>
    </xf>
    <xf numFmtId="7" fontId="11" fillId="0" borderId="10" xfId="1" applyNumberFormat="1" applyFont="1" applyFill="1" applyBorder="1" applyAlignment="1">
      <alignment horizontal="right" vertical="center"/>
    </xf>
    <xf numFmtId="0" fontId="6" fillId="2" borderId="4" xfId="52" applyFont="1" applyFill="1" applyBorder="1" applyAlignment="1">
      <alignment horizontal="left" vertical="center"/>
    </xf>
    <xf numFmtId="0" fontId="6" fillId="2" borderId="6" xfId="52" applyFont="1" applyFill="1" applyBorder="1" applyAlignment="1">
      <alignment horizontal="left" vertical="center"/>
    </xf>
    <xf numFmtId="0" fontId="4" fillId="0" borderId="7" xfId="0" applyFont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12" fillId="2" borderId="4" xfId="52" applyFont="1" applyFill="1" applyBorder="1" applyAlignment="1">
      <alignment horizontal="left" vertical="center"/>
    </xf>
    <xf numFmtId="179" fontId="3" fillId="0" borderId="10" xfId="1" applyNumberFormat="1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right" vertical="center" wrapText="1"/>
    </xf>
    <xf numFmtId="178" fontId="3" fillId="6" borderId="17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4" fillId="7" borderId="0" xfId="0" applyFont="1" applyFill="1" applyAlignment="1">
      <alignment horizontal="right" vertical="center"/>
    </xf>
    <xf numFmtId="10" fontId="0" fillId="7" borderId="0" xfId="3" applyNumberFormat="1" applyFont="1" applyFill="1" applyAlignment="1">
      <alignment vertical="center"/>
    </xf>
    <xf numFmtId="176" fontId="15" fillId="0" borderId="0" xfId="49" applyNumberFormat="1" applyFont="1" applyAlignment="1">
      <alignment horizontal="left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flash" xfId="50"/>
    <cellStyle name="常规_quotation GW" xfId="51"/>
    <cellStyle name="常规_长城会短信相关活动报价1016" xfId="52"/>
    <cellStyle name="样式 1" xfId="5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5"/>
  <sheetViews>
    <sheetView tabSelected="1" zoomScale="80" zoomScaleNormal="80" workbookViewId="0">
      <selection activeCell="E27" sqref="E27"/>
    </sheetView>
  </sheetViews>
  <sheetFormatPr defaultColWidth="8.91666666666667" defaultRowHeight="15.6" outlineLevelCol="2"/>
  <cols>
    <col min="1" max="1" width="5.08333333333333" customWidth="1"/>
    <col min="2" max="2" width="39.5833333333333" customWidth="1"/>
    <col min="3" max="3" width="55.25" customWidth="1"/>
    <col min="4" max="4" width="19.4166666666667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3">
      <c r="B3" s="6" t="s">
        <v>3</v>
      </c>
      <c r="C3" s="7" t="s">
        <v>4</v>
      </c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7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2" spans="2:3">
      <c r="B8" s="61" t="s">
        <v>10</v>
      </c>
      <c r="C8" s="62"/>
    </row>
    <row r="9" s="1" customFormat="1" spans="2:3">
      <c r="B9" s="63" t="s">
        <v>11</v>
      </c>
      <c r="C9" s="64">
        <f>'Creative Development'!I12</f>
        <v>104448</v>
      </c>
    </row>
    <row r="10" s="1" customFormat="1" spans="2:3">
      <c r="B10" s="65" t="s">
        <v>12</v>
      </c>
      <c r="C10" s="20"/>
    </row>
    <row r="11" spans="2:3">
      <c r="B11" s="63" t="s">
        <v>11</v>
      </c>
      <c r="C11" s="66">
        <f>'Staffing Fee'!H10</f>
        <v>14622.72</v>
      </c>
    </row>
    <row r="12" ht="3.75" customHeight="1" spans="2:3">
      <c r="B12" s="67"/>
      <c r="C12" s="68"/>
    </row>
    <row r="13" spans="2:3">
      <c r="B13" s="69" t="s">
        <v>11</v>
      </c>
      <c r="C13" s="70">
        <f>C9+C11</f>
        <v>119070.72</v>
      </c>
    </row>
    <row r="14" spans="2:3">
      <c r="B14" s="69" t="s">
        <v>13</v>
      </c>
      <c r="C14" s="70">
        <f>C13*0.06</f>
        <v>7144.2432</v>
      </c>
    </row>
    <row r="15" ht="16.35" spans="2:3">
      <c r="B15" s="28" t="s">
        <v>14</v>
      </c>
      <c r="C15" s="30">
        <f>C13+C14</f>
        <v>126214.9632</v>
      </c>
    </row>
    <row r="16" spans="2:2">
      <c r="B16" s="71" t="s">
        <v>15</v>
      </c>
    </row>
    <row r="18" spans="2:3">
      <c r="B18" s="72" t="s">
        <v>16</v>
      </c>
      <c r="C18" s="73">
        <f>C11/C13</f>
        <v>0.12280701754386</v>
      </c>
    </row>
    <row r="20" spans="2:2">
      <c r="B20" s="31"/>
    </row>
    <row r="21" spans="2:2">
      <c r="B21" s="74"/>
    </row>
    <row r="22" spans="2:2">
      <c r="B22" s="74"/>
    </row>
    <row r="23" spans="2:2">
      <c r="B23" s="74"/>
    </row>
    <row r="24" spans="2:2">
      <c r="B24" s="74"/>
    </row>
    <row r="25" spans="2:2">
      <c r="B25" s="74"/>
    </row>
  </sheetData>
  <mergeCells count="4">
    <mergeCell ref="B1:C1"/>
    <mergeCell ref="B8:C8"/>
    <mergeCell ref="B10:C10"/>
    <mergeCell ref="B12:C12"/>
  </mergeCells>
  <hyperlinks>
    <hyperlink ref="C4" r:id="rId1" display="keira.liu@ubs-cn.com" tooltip="mailto:keir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12"/>
  <sheetViews>
    <sheetView zoomScale="50" zoomScaleNormal="50" workbookViewId="0">
      <selection activeCell="R25" sqref="R25"/>
    </sheetView>
  </sheetViews>
  <sheetFormatPr defaultColWidth="8.8" defaultRowHeight="15.6"/>
  <cols>
    <col min="2" max="2" width="33" customWidth="1"/>
    <col min="3" max="3" width="44.9" customWidth="1"/>
    <col min="4" max="4" width="20.625" customWidth="1"/>
    <col min="5" max="6" width="10.3" customWidth="1"/>
    <col min="7" max="7" width="9.3" customWidth="1"/>
    <col min="8" max="8" width="12.6" customWidth="1"/>
    <col min="9" max="9" width="15.875" customWidth="1"/>
    <col min="12" max="19" width="12.4" customWidth="1"/>
  </cols>
  <sheetData>
    <row r="1" ht="39.6" spans="2:9">
      <c r="B1" s="4" t="s">
        <v>0</v>
      </c>
      <c r="C1" s="4"/>
      <c r="D1" s="5"/>
      <c r="E1" s="4"/>
      <c r="F1" s="5"/>
      <c r="G1" s="5"/>
      <c r="H1" s="5"/>
      <c r="I1" s="5"/>
    </row>
    <row r="2" spans="2:9">
      <c r="B2" s="6" t="s">
        <v>1</v>
      </c>
      <c r="C2" s="7" t="s">
        <v>2</v>
      </c>
      <c r="D2" s="8"/>
      <c r="E2" s="9"/>
      <c r="F2" s="9"/>
      <c r="G2" s="9"/>
      <c r="H2" s="9"/>
      <c r="I2" s="9"/>
    </row>
    <row r="3" spans="2:9">
      <c r="B3" s="6" t="s">
        <v>3</v>
      </c>
      <c r="C3" s="7" t="s">
        <v>4</v>
      </c>
      <c r="D3" s="10"/>
      <c r="E3" s="9"/>
      <c r="F3" s="9"/>
      <c r="G3" s="9"/>
      <c r="H3" s="9"/>
      <c r="I3" s="9"/>
    </row>
    <row r="4" spans="2:9">
      <c r="B4" s="11" t="s">
        <v>5</v>
      </c>
      <c r="C4" s="12" t="s">
        <v>6</v>
      </c>
      <c r="D4" s="11"/>
      <c r="E4" s="41"/>
      <c r="F4" s="11"/>
      <c r="G4" s="11"/>
      <c r="H4" s="11"/>
      <c r="I4" s="11"/>
    </row>
    <row r="5" spans="2:9">
      <c r="B5" s="11" t="s">
        <v>7</v>
      </c>
      <c r="C5" s="7"/>
      <c r="D5" s="11"/>
      <c r="E5" s="41"/>
      <c r="F5" s="11"/>
      <c r="G5" s="11"/>
      <c r="H5" s="11"/>
      <c r="I5" s="11"/>
    </row>
    <row r="6" ht="16.35" spans="2:9">
      <c r="B6" s="13"/>
      <c r="C6" s="7"/>
      <c r="D6" s="13"/>
      <c r="E6" s="41"/>
      <c r="F6" s="13"/>
      <c r="G6" s="13"/>
      <c r="H6" s="13"/>
      <c r="I6" s="13"/>
    </row>
    <row r="7" ht="32.4" spans="2:19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6" t="s">
        <v>22</v>
      </c>
      <c r="I7" s="17" t="s">
        <v>23</v>
      </c>
      <c r="L7" s="37" t="s">
        <v>24</v>
      </c>
      <c r="M7" s="56"/>
      <c r="N7" s="56"/>
      <c r="O7" s="56"/>
      <c r="P7" s="56"/>
      <c r="Q7" s="56"/>
      <c r="R7" s="56"/>
      <c r="S7" s="56"/>
    </row>
    <row r="8" ht="64.8" spans="2:19">
      <c r="B8" s="42" t="s">
        <v>25</v>
      </c>
      <c r="C8" s="43"/>
      <c r="D8" s="43"/>
      <c r="E8" s="44"/>
      <c r="F8" s="43"/>
      <c r="G8" s="43"/>
      <c r="H8" s="43"/>
      <c r="I8" s="57"/>
      <c r="L8" s="58" t="s">
        <v>8</v>
      </c>
      <c r="M8" s="59" t="s">
        <v>17</v>
      </c>
      <c r="N8" s="59" t="s">
        <v>18</v>
      </c>
      <c r="O8" s="58" t="s">
        <v>19</v>
      </c>
      <c r="P8" s="58" t="s">
        <v>20</v>
      </c>
      <c r="Q8" s="58" t="s">
        <v>21</v>
      </c>
      <c r="R8" s="58" t="s">
        <v>22</v>
      </c>
      <c r="S8" s="58" t="s">
        <v>23</v>
      </c>
    </row>
    <row r="9" ht="90" spans="2:19">
      <c r="B9" s="45" t="s">
        <v>26</v>
      </c>
      <c r="C9" s="46" t="s">
        <v>27</v>
      </c>
      <c r="D9" s="47">
        <v>2024</v>
      </c>
      <c r="E9" s="24">
        <v>3000</v>
      </c>
      <c r="F9" s="48" t="s">
        <v>28</v>
      </c>
      <c r="G9" s="49">
        <v>4</v>
      </c>
      <c r="H9" s="50">
        <v>8</v>
      </c>
      <c r="I9" s="27">
        <f>E9*G9*H9</f>
        <v>96000</v>
      </c>
      <c r="L9" s="45" t="s">
        <v>26</v>
      </c>
      <c r="M9" s="46" t="s">
        <v>27</v>
      </c>
      <c r="N9" s="47">
        <v>2021</v>
      </c>
      <c r="O9" s="24">
        <v>3000</v>
      </c>
      <c r="P9" s="48" t="s">
        <v>28</v>
      </c>
      <c r="Q9" s="49">
        <v>0</v>
      </c>
      <c r="R9" s="50">
        <v>0</v>
      </c>
      <c r="S9" s="27">
        <f>O9*Q9*R9</f>
        <v>0</v>
      </c>
    </row>
    <row r="10" spans="2:19">
      <c r="B10" s="51" t="s">
        <v>29</v>
      </c>
      <c r="C10" s="52" t="s">
        <v>30</v>
      </c>
      <c r="D10" s="23"/>
      <c r="E10" s="24">
        <v>1056</v>
      </c>
      <c r="F10" s="53" t="s">
        <v>31</v>
      </c>
      <c r="G10" s="50">
        <v>1</v>
      </c>
      <c r="H10" s="50">
        <v>8</v>
      </c>
      <c r="I10" s="50">
        <f>E10*H10*G10</f>
        <v>8448</v>
      </c>
      <c r="L10" s="51" t="s">
        <v>29</v>
      </c>
      <c r="M10" s="52" t="s">
        <v>30</v>
      </c>
      <c r="N10" s="23"/>
      <c r="O10" s="24">
        <v>1056</v>
      </c>
      <c r="P10" s="53" t="s">
        <v>31</v>
      </c>
      <c r="Q10" s="50">
        <v>0</v>
      </c>
      <c r="R10" s="50">
        <v>0</v>
      </c>
      <c r="S10" s="50">
        <f>O10*R10*Q10</f>
        <v>0</v>
      </c>
    </row>
    <row r="11" ht="16.35" spans="2:19">
      <c r="B11" s="54" t="s">
        <v>32</v>
      </c>
      <c r="C11" s="55"/>
      <c r="D11" s="55"/>
      <c r="E11" s="55"/>
      <c r="F11" s="55"/>
      <c r="G11" s="55"/>
      <c r="H11" s="55"/>
      <c r="I11" s="60">
        <f>SUM(I9:I10)</f>
        <v>104448</v>
      </c>
      <c r="L11" s="28" t="s">
        <v>32</v>
      </c>
      <c r="M11" s="29"/>
      <c r="N11" s="29"/>
      <c r="O11" s="29"/>
      <c r="P11" s="29"/>
      <c r="Q11" s="29"/>
      <c r="R11" s="29"/>
      <c r="S11" s="30">
        <f>SUM(S9:S10)</f>
        <v>0</v>
      </c>
    </row>
    <row r="12" ht="16.35" spans="2:9">
      <c r="B12" s="28" t="s">
        <v>11</v>
      </c>
      <c r="C12" s="29"/>
      <c r="D12" s="29"/>
      <c r="E12" s="29"/>
      <c r="F12" s="29"/>
      <c r="G12" s="29"/>
      <c r="H12" s="29"/>
      <c r="I12" s="30">
        <f>I11</f>
        <v>104448</v>
      </c>
    </row>
  </sheetData>
  <mergeCells count="8">
    <mergeCell ref="B1:C1"/>
    <mergeCell ref="L7:S7"/>
    <mergeCell ref="B8:I8"/>
    <mergeCell ref="B11:H11"/>
    <mergeCell ref="L11:R11"/>
    <mergeCell ref="B12:H12"/>
    <mergeCell ref="D9:D10"/>
    <mergeCell ref="N9:N10"/>
  </mergeCells>
  <hyperlinks>
    <hyperlink ref="C4" r:id="rId1" display="keira.liu@ubs-cn.com" tooltip="mailto:keira.liu@ubs-cn.com"/>
  </hyperlink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R19"/>
  <sheetViews>
    <sheetView zoomScale="80" zoomScaleNormal="80" workbookViewId="0">
      <selection activeCell="D22" sqref="D22"/>
    </sheetView>
  </sheetViews>
  <sheetFormatPr defaultColWidth="8.91666666666667" defaultRowHeight="17.4"/>
  <cols>
    <col min="1" max="1" width="5.08333333333333" customWidth="1"/>
    <col min="2" max="2" width="26.0833333333333" style="2" customWidth="1"/>
    <col min="3" max="3" width="43.6" style="3" customWidth="1"/>
    <col min="4" max="4" width="20.1083333333333" style="3" customWidth="1"/>
    <col min="5" max="5" width="11" style="2" customWidth="1"/>
    <col min="6" max="6" width="8.41666666666667" style="2" customWidth="1"/>
    <col min="7" max="7" width="10.0833333333333" style="2" customWidth="1"/>
    <col min="8" max="8" width="14.9166666666667" style="2" customWidth="1"/>
    <col min="14" max="14" width="9.5"/>
    <col min="17" max="17" width="14.25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5.6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5.6" spans="2:8">
      <c r="B3" s="6" t="s">
        <v>3</v>
      </c>
      <c r="C3" s="7" t="s">
        <v>4</v>
      </c>
      <c r="D3" s="10"/>
      <c r="E3" s="9"/>
      <c r="F3" s="9"/>
      <c r="G3" s="9"/>
      <c r="H3" s="9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7"/>
      <c r="D5" s="11"/>
      <c r="E5" s="11"/>
      <c r="F5" s="11"/>
      <c r="G5" s="11"/>
      <c r="H5" s="11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1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23</v>
      </c>
      <c r="K7" s="37" t="s">
        <v>24</v>
      </c>
      <c r="L7" s="37"/>
      <c r="M7" s="37"/>
      <c r="N7" s="37"/>
      <c r="O7" s="37"/>
      <c r="P7" s="37"/>
      <c r="Q7" s="37"/>
      <c r="R7" s="38"/>
    </row>
    <row r="8" ht="33.75" customHeight="1" spans="2:18">
      <c r="B8" s="18" t="s">
        <v>33</v>
      </c>
      <c r="C8" s="19"/>
      <c r="D8" s="19"/>
      <c r="E8" s="19"/>
      <c r="F8" s="19"/>
      <c r="G8" s="19"/>
      <c r="H8" s="20"/>
      <c r="K8" s="14" t="s">
        <v>8</v>
      </c>
      <c r="L8" s="15" t="s">
        <v>17</v>
      </c>
      <c r="M8" s="15" t="s">
        <v>18</v>
      </c>
      <c r="N8" s="16" t="s">
        <v>19</v>
      </c>
      <c r="O8" s="16" t="s">
        <v>20</v>
      </c>
      <c r="P8" s="16" t="s">
        <v>21</v>
      </c>
      <c r="Q8" s="39" t="s">
        <v>23</v>
      </c>
      <c r="R8" s="40"/>
    </row>
    <row r="9" ht="15.6" spans="2:18">
      <c r="B9" s="21" t="s">
        <v>34</v>
      </c>
      <c r="C9" s="22" t="s">
        <v>35</v>
      </c>
      <c r="D9" s="23">
        <v>2024</v>
      </c>
      <c r="E9" s="24">
        <f>'Creative Development'!I12</f>
        <v>104448</v>
      </c>
      <c r="F9" s="25" t="s">
        <v>36</v>
      </c>
      <c r="G9" s="26">
        <v>14</v>
      </c>
      <c r="H9" s="27">
        <f>E9*0.14</f>
        <v>14622.72</v>
      </c>
      <c r="K9" s="21" t="s">
        <v>34</v>
      </c>
      <c r="L9" s="22" t="s">
        <v>35</v>
      </c>
      <c r="M9" s="23">
        <v>2024</v>
      </c>
      <c r="N9" s="24">
        <v>104448</v>
      </c>
      <c r="O9" s="25" t="s">
        <v>36</v>
      </c>
      <c r="P9" s="26">
        <v>14</v>
      </c>
      <c r="Q9" s="27">
        <f>N9*0.14</f>
        <v>14622.72</v>
      </c>
      <c r="R9" t="s">
        <v>37</v>
      </c>
    </row>
    <row r="10" ht="16.35" spans="2:17">
      <c r="B10" s="28" t="s">
        <v>11</v>
      </c>
      <c r="C10" s="29"/>
      <c r="D10" s="29"/>
      <c r="E10" s="29"/>
      <c r="F10" s="29"/>
      <c r="G10" s="29"/>
      <c r="H10" s="30">
        <f>SUM(H9:H9)</f>
        <v>14622.72</v>
      </c>
      <c r="K10" s="28" t="s">
        <v>11</v>
      </c>
      <c r="L10" s="29"/>
      <c r="M10" s="29"/>
      <c r="N10" s="29"/>
      <c r="O10" s="29"/>
      <c r="P10" s="29"/>
      <c r="Q10" s="30">
        <f>SUM(Q9:Q9)</f>
        <v>14622.72</v>
      </c>
    </row>
    <row r="14" ht="15.6" spans="2:5">
      <c r="B14" s="31"/>
      <c r="C14" s="32"/>
      <c r="D14" s="32"/>
      <c r="E14" s="33"/>
    </row>
    <row r="15" ht="15.6" spans="2:5">
      <c r="B15" s="7"/>
      <c r="C15" s="34"/>
      <c r="D15" s="34"/>
      <c r="E15" s="35"/>
    </row>
    <row r="16" ht="15.6" spans="2:5">
      <c r="B16" s="7"/>
      <c r="C16" s="34"/>
      <c r="D16" s="34"/>
      <c r="E16" s="35"/>
    </row>
    <row r="17" ht="15.6" spans="2:5">
      <c r="B17" s="7"/>
      <c r="C17" s="34"/>
      <c r="D17" s="34"/>
      <c r="E17" s="35"/>
    </row>
    <row r="18" ht="15.6" spans="2:5">
      <c r="B18" s="7"/>
      <c r="C18" s="34"/>
      <c r="D18" s="34"/>
      <c r="E18" s="35"/>
    </row>
    <row r="19" ht="15.6" spans="2:5">
      <c r="B19" s="7"/>
      <c r="C19" s="36"/>
      <c r="D19" s="36"/>
      <c r="E19" s="35"/>
    </row>
  </sheetData>
  <mergeCells count="5">
    <mergeCell ref="B1:C1"/>
    <mergeCell ref="K7:Q7"/>
    <mergeCell ref="B8:H8"/>
    <mergeCell ref="B10:G10"/>
    <mergeCell ref="K10:P10"/>
  </mergeCells>
  <hyperlinks>
    <hyperlink ref="C4" r:id="rId1" display="keira.liu@ubs-cn.com" tooltip="mailto:keira.liu@ubs-cn.com"/>
  </hyperlinks>
  <pageMargins left="0.75" right="0.75" top="1" bottom="1" header="0.3" footer="0.3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Creative Development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2022-11-24T07:38:00Z</cp:lastPrinted>
  <dcterms:modified xsi:type="dcterms:W3CDTF">2024-05-09T07:47:41Z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8642A26116224ACEAEC1543974DDD959_13</vt:lpwstr>
  </property>
</Properties>
</file>