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70" windowHeight="9675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M32" i="3" l="1"/>
  <c r="M28" i="3"/>
  <c r="M30" i="3"/>
  <c r="C6" i="3" l="1"/>
  <c r="C5" i="3"/>
  <c r="M15" i="3" l="1"/>
  <c r="H32" i="3" l="1"/>
  <c r="H30" i="3"/>
  <c r="M26" i="3" l="1"/>
  <c r="M25" i="3" l="1"/>
  <c r="M27" i="3" s="1"/>
  <c r="C7" i="3" s="1"/>
  <c r="M22" i="3" l="1"/>
  <c r="M23" i="3" s="1"/>
  <c r="M19" i="3"/>
  <c r="M20" i="3" s="1"/>
  <c r="M16" i="3"/>
  <c r="N14" i="3"/>
  <c r="M14" i="3"/>
  <c r="M17" i="3" l="1"/>
  <c r="H16" i="3"/>
  <c r="H15" i="3"/>
  <c r="C4" i="3" l="1"/>
  <c r="H22" i="3"/>
  <c r="H19" i="3"/>
  <c r="H14" i="3"/>
  <c r="H17" i="3" s="1"/>
  <c r="C8" i="3" l="1"/>
  <c r="C9" i="3"/>
  <c r="B8" i="3"/>
  <c r="B6" i="3"/>
  <c r="B5" i="3"/>
  <c r="H23" i="3"/>
  <c r="I14" i="3" l="1"/>
  <c r="H20" i="3" l="1"/>
  <c r="H28" i="3" s="1"/>
  <c r="B4" i="3"/>
</calcChain>
</file>

<file path=xl/comments1.xml><?xml version="1.0" encoding="utf-8"?>
<comments xmlns="http://schemas.openxmlformats.org/spreadsheetml/2006/main">
  <authors>
    <author>作者</author>
  </authors>
  <commentList>
    <comment ref="D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K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<sst xmlns="http://schemas.openxmlformats.org/spreadsheetml/2006/main" count="62" uniqueCount="48">
  <si>
    <t xml:space="preserve">Agency: </t>
    <phoneticPr fontId="4" type="noConversion"/>
  </si>
  <si>
    <t>UBS</t>
    <phoneticPr fontId="4" type="noConversion"/>
  </si>
  <si>
    <t>Item</t>
  </si>
  <si>
    <t>Descripation</t>
    <phoneticPr fontId="4" type="noConversion"/>
  </si>
  <si>
    <t>Price</t>
    <phoneticPr fontId="4" type="noConversion"/>
  </si>
  <si>
    <t>Total Amount</t>
    <phoneticPr fontId="4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</si>
  <si>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</si>
  <si>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</si>
  <si>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</si>
  <si>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</si>
  <si>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</si>
  <si>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</si>
  <si>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4" type="noConversion"/>
  </si>
  <si>
    <t>SA Rate Card Price</t>
    <phoneticPr fontId="4" type="noConversion"/>
  </si>
  <si>
    <t>1-1</t>
    <phoneticPr fontId="4" type="noConversion"/>
  </si>
  <si>
    <t>Total</t>
    <phoneticPr fontId="4" type="noConversion"/>
  </si>
  <si>
    <t>合计</t>
    <phoneticPr fontId="4" type="noConversion"/>
  </si>
  <si>
    <t>税 Tax</t>
  </si>
  <si>
    <t>Total</t>
  </si>
  <si>
    <t>2-1</t>
    <phoneticPr fontId="4" type="noConversion"/>
  </si>
  <si>
    <t>医学修改和查找</t>
    <phoneticPr fontId="4" type="noConversion"/>
  </si>
  <si>
    <t>医学编辑</t>
    <phoneticPr fontId="4" type="noConversion"/>
  </si>
  <si>
    <t>时</t>
    <phoneticPr fontId="4" type="noConversion"/>
  </si>
  <si>
    <t>图片修改</t>
    <phoneticPr fontId="4" type="noConversion"/>
  </si>
  <si>
    <t>视频修改</t>
    <phoneticPr fontId="4" type="noConversion"/>
  </si>
  <si>
    <t>3-1</t>
    <phoneticPr fontId="4" type="noConversion"/>
  </si>
  <si>
    <t>分钟</t>
    <phoneticPr fontId="3" type="noConversion"/>
  </si>
  <si>
    <t>艺术总监</t>
    <phoneticPr fontId="4" type="noConversion"/>
  </si>
  <si>
    <t>Video 剪辑</t>
    <phoneticPr fontId="3" type="noConversion"/>
  </si>
  <si>
    <t>修改文章内容并查找reference，100篇，每篇3个reference</t>
    <phoneticPr fontId="4" type="noConversion"/>
  </si>
  <si>
    <t>1-2</t>
    <phoneticPr fontId="3" type="noConversion"/>
  </si>
  <si>
    <t>客户经理</t>
    <phoneticPr fontId="3" type="noConversion"/>
  </si>
  <si>
    <t>替换审批编号及有效日期，50个PDF</t>
    <phoneticPr fontId="3" type="noConversion"/>
  </si>
  <si>
    <t>修改视频中的审批编号及有效期，10条5分钟视频</t>
    <phoneticPr fontId="3" type="noConversion"/>
  </si>
  <si>
    <t>根据材料内容修改或重出题目5个/篇，50篇</t>
    <phoneticPr fontId="3" type="noConversion"/>
  </si>
  <si>
    <t>对提供的图片进行修改，替换审批编号及有效日期，100张图片</t>
    <phoneticPr fontId="3" type="noConversion"/>
  </si>
  <si>
    <t>报价</t>
    <phoneticPr fontId="4" type="noConversion"/>
  </si>
  <si>
    <t>结算</t>
    <phoneticPr fontId="4" type="noConversion"/>
  </si>
  <si>
    <t>4-1</t>
    <phoneticPr fontId="4" type="noConversion"/>
  </si>
  <si>
    <t>4-2</t>
  </si>
  <si>
    <t>零售e学苑海报</t>
  </si>
  <si>
    <t>PPT美化</t>
    <phoneticPr fontId="4" type="noConversion"/>
  </si>
  <si>
    <t>结算明细表 Invoice Breakdown</t>
    <phoneticPr fontId="4" type="noConversion"/>
  </si>
  <si>
    <t>Invoice Summary 结算总表</t>
    <phoneticPr fontId="4" type="noConversion"/>
  </si>
  <si>
    <t>设计服务</t>
    <phoneticPr fontId="4" type="noConversion"/>
  </si>
  <si>
    <t>设计服务</t>
    <phoneticPr fontId="4" type="noConversion"/>
  </si>
  <si>
    <t>客户经理，包含给PPT加动画、调整排版、校对文字，共6份</t>
    <phoneticPr fontId="4" type="noConversion"/>
  </si>
  <si>
    <t>设计师，包括海报的创意，不含图片购买费用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</si>
</sst>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0" fillId="0" borderId="0">
      <alignment vertical="top"/>
    </xf>
    <xf numFmtId="43" fontId="1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177" fontId="9" fillId="7" borderId="1" xfId="0" applyNumberFormat="1" applyFont="1" applyFill="1" applyBorder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/>
    </xf>
    <xf numFmtId="0" fontId="11" fillId="8" borderId="3" xfId="2" applyFont="1" applyFill="1" applyBorder="1" applyAlignment="1">
      <alignment vertical="center"/>
    </xf>
    <xf numFmtId="0" fontId="11" fillId="8" borderId="1" xfId="2" applyFont="1" applyFill="1" applyBorder="1" applyAlignment="1">
      <alignment horizontal="left" vertical="center"/>
    </xf>
    <xf numFmtId="0" fontId="12" fillId="9" borderId="1" xfId="0" applyFont="1" applyFill="1" applyBorder="1" applyAlignment="1">
      <alignment vertical="center"/>
    </xf>
    <xf numFmtId="176" fontId="12" fillId="9" borderId="1" xfId="0" applyNumberFormat="1" applyFont="1" applyFill="1" applyBorder="1" applyAlignment="1">
      <alignment vertical="center"/>
    </xf>
    <xf numFmtId="176" fontId="12" fillId="9" borderId="1" xfId="0" applyNumberFormat="1" applyFont="1" applyFill="1" applyBorder="1" applyAlignment="1">
      <alignment horizontal="right" vertical="center"/>
    </xf>
    <xf numFmtId="49" fontId="12" fillId="0" borderId="5" xfId="2" applyNumberFormat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9" fontId="11" fillId="8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4" borderId="0" xfId="0" applyFill="1"/>
    <xf numFmtId="0" fontId="12" fillId="4" borderId="1" xfId="2" applyFont="1" applyFill="1" applyBorder="1" applyAlignment="1">
      <alignment vertical="center"/>
    </xf>
    <xf numFmtId="0" fontId="12" fillId="4" borderId="1" xfId="2" applyFont="1" applyFill="1" applyBorder="1" applyAlignment="1">
      <alignment horizontal="left" vertical="center"/>
    </xf>
    <xf numFmtId="0" fontId="12" fillId="4" borderId="9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76" fontId="12" fillId="9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49" fontId="12" fillId="0" borderId="11" xfId="2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 wrapText="1"/>
    </xf>
    <xf numFmtId="0" fontId="0" fillId="0" borderId="0" xfId="0" applyBorder="1"/>
    <xf numFmtId="178" fontId="12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>
      <alignment horizontal="right" vertical="center"/>
    </xf>
    <xf numFmtId="49" fontId="12" fillId="0" borderId="6" xfId="2" applyNumberFormat="1" applyFont="1" applyFill="1" applyBorder="1" applyAlignment="1">
      <alignment horizontal="right" vertical="center"/>
    </xf>
    <xf numFmtId="49" fontId="12" fillId="0" borderId="4" xfId="2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3" fillId="0" borderId="5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49" fontId="12" fillId="0" borderId="7" xfId="2" applyNumberFormat="1" applyFont="1" applyFill="1" applyBorder="1" applyAlignment="1">
      <alignment horizontal="center" vertical="center"/>
    </xf>
    <xf numFmtId="49" fontId="12" fillId="0" borderId="1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1" fillId="9" borderId="1" xfId="0" applyFont="1" applyFill="1" applyBorder="1" applyAlignment="1">
      <alignment horizontal="center" vertical="center"/>
    </xf>
    <xf numFmtId="176" fontId="0" fillId="0" borderId="0" xfId="0" applyNumberFormat="1"/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8"/>
  <sheetViews>
    <sheetView tabSelected="1" zoomScale="80" zoomScaleNormal="80" workbookViewId="0">
      <selection activeCell="K34" sqref="K34"/>
    </sheetView>
  </sheetViews>
  <sheetFormatPr defaultRowHeight="13.5" x14ac:dyDescent="0.15"/>
  <cols>
    <col min="1" max="1" width="16" customWidth="1"/>
    <col min="2" max="2" width="36.625" bestFit="1" customWidth="1"/>
    <col min="3" max="3" width="55.625" bestFit="1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  <col min="10" max="10" width="12.75" bestFit="1" customWidth="1"/>
    <col min="12" max="12" width="10.875" customWidth="1"/>
    <col min="13" max="13" width="15.125" customWidth="1"/>
    <col min="14" max="14" width="12" customWidth="1"/>
    <col min="15" max="15" width="12.75" bestFit="1" customWidth="1"/>
    <col min="16" max="16" width="14.25" customWidth="1"/>
  </cols>
  <sheetData>
    <row r="1" spans="1:14" ht="22.5" x14ac:dyDescent="0.15">
      <c r="A1" s="73" t="s">
        <v>43</v>
      </c>
      <c r="B1" s="73"/>
      <c r="C1" s="73"/>
      <c r="D1" s="1"/>
      <c r="E1" s="2"/>
      <c r="F1" s="2"/>
      <c r="G1" s="3"/>
      <c r="H1" s="3"/>
      <c r="I1" s="4"/>
    </row>
    <row r="2" spans="1:14" ht="20.25" x14ac:dyDescent="0.15">
      <c r="A2" s="5"/>
      <c r="B2" s="6" t="s">
        <v>0</v>
      </c>
      <c r="C2" s="7" t="s">
        <v>1</v>
      </c>
      <c r="D2" s="8"/>
      <c r="E2" s="2"/>
      <c r="F2" s="2"/>
      <c r="G2" s="3"/>
      <c r="H2" s="3"/>
      <c r="I2" s="4"/>
    </row>
    <row r="3" spans="1:14" ht="21" x14ac:dyDescent="0.15">
      <c r="A3" s="9" t="s">
        <v>2</v>
      </c>
      <c r="B3" s="9" t="s">
        <v>3</v>
      </c>
      <c r="C3" s="9" t="s">
        <v>4</v>
      </c>
      <c r="D3" s="8"/>
      <c r="E3" s="2"/>
      <c r="F3" s="2"/>
      <c r="G3" s="3"/>
      <c r="H3" s="3"/>
      <c r="I3" s="4"/>
    </row>
    <row r="4" spans="1:14" ht="20.25" x14ac:dyDescent="0.15">
      <c r="A4" s="10">
        <v>1</v>
      </c>
      <c r="B4" s="11" t="str">
        <f>B13</f>
        <v>医学修改和查找</v>
      </c>
      <c r="C4" s="12">
        <f>M17</f>
        <v>9124</v>
      </c>
      <c r="D4" s="8"/>
      <c r="E4" s="2"/>
      <c r="F4" s="2"/>
      <c r="G4" s="3"/>
      <c r="H4" s="3"/>
      <c r="I4" s="4"/>
    </row>
    <row r="5" spans="1:14" ht="20.25" x14ac:dyDescent="0.15">
      <c r="A5" s="10">
        <v>2</v>
      </c>
      <c r="B5" s="11" t="str">
        <f>B18</f>
        <v>图片修改</v>
      </c>
      <c r="C5" s="12">
        <f>M20</f>
        <v>66924</v>
      </c>
      <c r="D5" s="8"/>
      <c r="E5" s="2"/>
      <c r="F5" s="2"/>
      <c r="G5" s="3"/>
      <c r="H5" s="3"/>
      <c r="I5" s="4"/>
    </row>
    <row r="6" spans="1:14" ht="20.25" x14ac:dyDescent="0.15">
      <c r="A6" s="10">
        <v>3</v>
      </c>
      <c r="B6" s="11" t="str">
        <f>B21</f>
        <v>视频修改</v>
      </c>
      <c r="C6" s="12">
        <f>M23</f>
        <v>10000</v>
      </c>
      <c r="D6" s="8"/>
      <c r="E6" s="2"/>
      <c r="F6" s="2"/>
      <c r="G6" s="3"/>
      <c r="H6" s="3"/>
      <c r="I6" s="4"/>
    </row>
    <row r="7" spans="1:14" ht="20.25" x14ac:dyDescent="0.15">
      <c r="A7" s="10">
        <v>4</v>
      </c>
      <c r="B7" s="11" t="s">
        <v>45</v>
      </c>
      <c r="C7" s="12">
        <f>M27</f>
        <v>3831</v>
      </c>
      <c r="D7" s="8"/>
      <c r="E7" s="2"/>
      <c r="F7" s="2"/>
      <c r="G7" s="3"/>
      <c r="H7" s="3"/>
      <c r="I7" s="4"/>
    </row>
    <row r="8" spans="1:14" ht="20.25" x14ac:dyDescent="0.15">
      <c r="A8" s="10">
        <v>5</v>
      </c>
      <c r="B8" s="11" t="str">
        <f>B29</f>
        <v>税 Tax</v>
      </c>
      <c r="C8" s="13">
        <f>M30</f>
        <v>5392.74</v>
      </c>
      <c r="D8" s="8"/>
      <c r="E8" s="2"/>
      <c r="F8" s="2"/>
      <c r="G8" s="3"/>
      <c r="H8" s="3"/>
      <c r="I8" s="4"/>
    </row>
    <row r="9" spans="1:14" ht="20.25" x14ac:dyDescent="0.15">
      <c r="A9" s="14"/>
      <c r="B9" s="11" t="s">
        <v>5</v>
      </c>
      <c r="C9" s="13">
        <f>C4+C5+C6+C7+C8</f>
        <v>95271.74</v>
      </c>
      <c r="D9" s="8"/>
      <c r="E9" s="2"/>
      <c r="F9" s="2"/>
      <c r="G9" s="3"/>
      <c r="H9" s="3"/>
      <c r="I9" s="4"/>
    </row>
    <row r="10" spans="1:14" ht="16.5" x14ac:dyDescent="0.15">
      <c r="A10" s="15"/>
      <c r="B10" s="16"/>
      <c r="C10" s="16"/>
      <c r="D10" s="17"/>
      <c r="E10" s="2"/>
      <c r="F10" s="2"/>
      <c r="G10" s="3"/>
      <c r="H10" s="3"/>
      <c r="I10" s="4"/>
    </row>
    <row r="11" spans="1:14" ht="22.5" x14ac:dyDescent="0.15">
      <c r="A11" s="66" t="s">
        <v>42</v>
      </c>
      <c r="B11" s="66"/>
      <c r="C11" s="66"/>
      <c r="D11" s="18"/>
      <c r="E11" s="66" t="s">
        <v>36</v>
      </c>
      <c r="F11" s="66"/>
      <c r="G11" s="66"/>
      <c r="H11" s="66"/>
      <c r="I11" s="66"/>
      <c r="J11" s="66" t="s">
        <v>37</v>
      </c>
      <c r="K11" s="66"/>
      <c r="L11" s="66"/>
      <c r="M11" s="66"/>
      <c r="N11" s="66"/>
    </row>
    <row r="12" spans="1:14" ht="54" x14ac:dyDescent="0.15">
      <c r="A12" s="19" t="s">
        <v>6</v>
      </c>
      <c r="B12" s="67" t="s">
        <v>7</v>
      </c>
      <c r="C12" s="68"/>
      <c r="D12" s="19" t="s">
        <v>8</v>
      </c>
      <c r="E12" s="20" t="s">
        <v>9</v>
      </c>
      <c r="F12" s="20" t="s">
        <v>10</v>
      </c>
      <c r="G12" s="21" t="s">
        <v>11</v>
      </c>
      <c r="H12" s="20" t="s">
        <v>12</v>
      </c>
      <c r="I12" s="22" t="s">
        <v>13</v>
      </c>
      <c r="J12" s="20" t="s">
        <v>9</v>
      </c>
      <c r="K12" s="20" t="s">
        <v>10</v>
      </c>
      <c r="L12" s="21" t="s">
        <v>11</v>
      </c>
      <c r="M12" s="20" t="s">
        <v>12</v>
      </c>
      <c r="N12" s="22" t="s">
        <v>13</v>
      </c>
    </row>
    <row r="13" spans="1:14" ht="18" x14ac:dyDescent="0.15">
      <c r="A13" s="23">
        <v>1</v>
      </c>
      <c r="B13" s="24" t="s">
        <v>20</v>
      </c>
      <c r="C13" s="25"/>
      <c r="D13" s="25"/>
      <c r="E13" s="26"/>
      <c r="F13" s="26"/>
      <c r="G13" s="27"/>
      <c r="H13" s="27"/>
      <c r="I13" s="28"/>
      <c r="J13" s="26"/>
      <c r="K13" s="26"/>
      <c r="L13" s="27"/>
      <c r="M13" s="27"/>
      <c r="N13" s="28"/>
    </row>
    <row r="14" spans="1:14" ht="17.25" x14ac:dyDescent="0.15">
      <c r="A14" s="79" t="s">
        <v>14</v>
      </c>
      <c r="B14" s="77" t="s">
        <v>21</v>
      </c>
      <c r="C14" s="58" t="s">
        <v>29</v>
      </c>
      <c r="D14" s="32" t="s">
        <v>22</v>
      </c>
      <c r="E14" s="45">
        <v>2</v>
      </c>
      <c r="F14" s="45">
        <v>100</v>
      </c>
      <c r="G14" s="46">
        <v>446</v>
      </c>
      <c r="H14" s="46">
        <f>G14*E14*F14</f>
        <v>89200</v>
      </c>
      <c r="I14" s="46">
        <f>G14</f>
        <v>446</v>
      </c>
      <c r="J14" s="45">
        <v>2</v>
      </c>
      <c r="K14" s="45">
        <v>1</v>
      </c>
      <c r="L14" s="46">
        <v>446</v>
      </c>
      <c r="M14" s="46">
        <f>L14*J14*K14</f>
        <v>892</v>
      </c>
      <c r="N14" s="46">
        <f>L14</f>
        <v>446</v>
      </c>
    </row>
    <row r="15" spans="1:14" ht="17.25" x14ac:dyDescent="0.15">
      <c r="A15" s="80"/>
      <c r="B15" s="78"/>
      <c r="C15" s="57" t="s">
        <v>34</v>
      </c>
      <c r="D15" s="32" t="s">
        <v>22</v>
      </c>
      <c r="E15" s="45">
        <v>2</v>
      </c>
      <c r="F15" s="45">
        <v>50</v>
      </c>
      <c r="G15" s="46">
        <v>446</v>
      </c>
      <c r="H15" s="46">
        <f>G15*E15*F15</f>
        <v>44600</v>
      </c>
      <c r="I15" s="46">
        <v>446</v>
      </c>
      <c r="J15" s="45">
        <v>2</v>
      </c>
      <c r="K15" s="45">
        <v>6</v>
      </c>
      <c r="L15" s="46">
        <v>446</v>
      </c>
      <c r="M15" s="46">
        <f>L15*J15*K15</f>
        <v>5352</v>
      </c>
      <c r="N15" s="46">
        <v>446</v>
      </c>
    </row>
    <row r="16" spans="1:14" ht="17.25" x14ac:dyDescent="0.15">
      <c r="A16" s="59" t="s">
        <v>30</v>
      </c>
      <c r="B16" s="60" t="s">
        <v>31</v>
      </c>
      <c r="C16" s="57" t="s">
        <v>32</v>
      </c>
      <c r="D16" s="32" t="s">
        <v>22</v>
      </c>
      <c r="E16" s="45">
        <v>1</v>
      </c>
      <c r="F16" s="45">
        <v>50</v>
      </c>
      <c r="G16" s="46">
        <v>80</v>
      </c>
      <c r="H16" s="46">
        <f>G16*E16*F16</f>
        <v>4000</v>
      </c>
      <c r="I16" s="46">
        <v>80</v>
      </c>
      <c r="J16" s="45">
        <v>1</v>
      </c>
      <c r="K16" s="45">
        <v>36</v>
      </c>
      <c r="L16" s="46">
        <v>80</v>
      </c>
      <c r="M16" s="46">
        <f>L16*J16*K16</f>
        <v>2880</v>
      </c>
      <c r="N16" s="46">
        <v>80</v>
      </c>
    </row>
    <row r="17" spans="1:15" ht="17.25" x14ac:dyDescent="0.15">
      <c r="A17" s="69" t="s">
        <v>15</v>
      </c>
      <c r="B17" s="70"/>
      <c r="C17" s="70"/>
      <c r="D17" s="71"/>
      <c r="E17" s="47"/>
      <c r="F17" s="47"/>
      <c r="G17" s="46"/>
      <c r="H17" s="46">
        <f>SUM(H14:H16)</f>
        <v>137800</v>
      </c>
      <c r="I17" s="46"/>
      <c r="J17" s="47"/>
      <c r="K17" s="47"/>
      <c r="L17" s="46"/>
      <c r="M17" s="46">
        <f>SUM(M14:M16)</f>
        <v>9124</v>
      </c>
      <c r="N17" s="46"/>
    </row>
    <row r="18" spans="1:15" ht="18" x14ac:dyDescent="0.15">
      <c r="A18" s="23">
        <v>2</v>
      </c>
      <c r="B18" s="24" t="s">
        <v>23</v>
      </c>
      <c r="C18" s="25"/>
      <c r="D18" s="25"/>
      <c r="E18" s="48"/>
      <c r="F18" s="48"/>
      <c r="G18" s="49"/>
      <c r="H18" s="49"/>
      <c r="I18" s="49"/>
      <c r="J18" s="48"/>
      <c r="K18" s="48"/>
      <c r="L18" s="49"/>
      <c r="M18" s="49"/>
      <c r="N18" s="49"/>
    </row>
    <row r="19" spans="1:15" ht="34.5" x14ac:dyDescent="0.15">
      <c r="A19" s="29" t="s">
        <v>19</v>
      </c>
      <c r="B19" s="30" t="s">
        <v>27</v>
      </c>
      <c r="C19" s="31" t="s">
        <v>35</v>
      </c>
      <c r="D19" s="32" t="s">
        <v>22</v>
      </c>
      <c r="E19" s="45">
        <v>3</v>
      </c>
      <c r="F19" s="45">
        <v>100</v>
      </c>
      <c r="G19" s="46">
        <v>286</v>
      </c>
      <c r="H19" s="46">
        <f>G19*F19*E19</f>
        <v>85800</v>
      </c>
      <c r="I19" s="46">
        <v>286</v>
      </c>
      <c r="J19" s="45">
        <v>3</v>
      </c>
      <c r="K19" s="45">
        <v>78</v>
      </c>
      <c r="L19" s="46">
        <v>286</v>
      </c>
      <c r="M19" s="46">
        <f>L19*K19*J19</f>
        <v>66924</v>
      </c>
      <c r="N19" s="46">
        <v>286</v>
      </c>
    </row>
    <row r="20" spans="1:15" ht="17.25" x14ac:dyDescent="0.15">
      <c r="A20" s="69" t="s">
        <v>15</v>
      </c>
      <c r="B20" s="70"/>
      <c r="C20" s="70"/>
      <c r="D20" s="71"/>
      <c r="E20" s="47"/>
      <c r="F20" s="47"/>
      <c r="G20" s="46"/>
      <c r="H20" s="46">
        <f>SUM(H19:H19)</f>
        <v>85800</v>
      </c>
      <c r="I20" s="46"/>
      <c r="J20" s="47"/>
      <c r="K20" s="47"/>
      <c r="L20" s="46"/>
      <c r="M20" s="46">
        <f>SUM(M19:M19)</f>
        <v>66924</v>
      </c>
      <c r="N20" s="46"/>
    </row>
    <row r="21" spans="1:15" ht="18" x14ac:dyDescent="0.15">
      <c r="A21" s="23">
        <v>3</v>
      </c>
      <c r="B21" s="24" t="s">
        <v>24</v>
      </c>
      <c r="C21" s="25"/>
      <c r="D21" s="25"/>
      <c r="E21" s="48"/>
      <c r="F21" s="48"/>
      <c r="G21" s="49"/>
      <c r="H21" s="49"/>
      <c r="I21" s="49"/>
      <c r="J21" s="48"/>
      <c r="K21" s="48"/>
      <c r="L21" s="49"/>
      <c r="M21" s="49"/>
      <c r="N21" s="49"/>
    </row>
    <row r="22" spans="1:15" s="41" customFormat="1" ht="17.25" x14ac:dyDescent="0.15">
      <c r="A22" s="29" t="s">
        <v>25</v>
      </c>
      <c r="B22" s="42" t="s">
        <v>28</v>
      </c>
      <c r="C22" s="43" t="s">
        <v>33</v>
      </c>
      <c r="D22" s="44" t="s">
        <v>26</v>
      </c>
      <c r="E22" s="50">
        <v>2.5</v>
      </c>
      <c r="F22" s="50">
        <v>10</v>
      </c>
      <c r="G22" s="51">
        <v>1000</v>
      </c>
      <c r="H22" s="51">
        <f>G22*F22*E22</f>
        <v>25000</v>
      </c>
      <c r="I22" s="51">
        <v>1000</v>
      </c>
      <c r="J22" s="50">
        <v>2.5</v>
      </c>
      <c r="K22" s="50">
        <v>4</v>
      </c>
      <c r="L22" s="51">
        <v>1000</v>
      </c>
      <c r="M22" s="51">
        <f>L22*K22*J22</f>
        <v>10000</v>
      </c>
      <c r="N22" s="51">
        <v>1000</v>
      </c>
    </row>
    <row r="23" spans="1:15" ht="17.25" x14ac:dyDescent="0.15">
      <c r="A23" s="69" t="s">
        <v>15</v>
      </c>
      <c r="B23" s="70"/>
      <c r="C23" s="70"/>
      <c r="D23" s="71"/>
      <c r="E23" s="47"/>
      <c r="F23" s="47"/>
      <c r="G23" s="46"/>
      <c r="H23" s="46">
        <f>SUM(H22:H22)</f>
        <v>25000</v>
      </c>
      <c r="I23" s="46"/>
      <c r="J23" s="47"/>
      <c r="K23" s="47"/>
      <c r="L23" s="46"/>
      <c r="M23" s="46">
        <f>SUM(M22:M22)</f>
        <v>10000</v>
      </c>
      <c r="N23" s="46"/>
    </row>
    <row r="24" spans="1:15" ht="18" x14ac:dyDescent="0.3">
      <c r="A24" s="23">
        <v>4</v>
      </c>
      <c r="B24" s="63" t="s">
        <v>44</v>
      </c>
      <c r="C24" s="64"/>
      <c r="D24" s="64"/>
      <c r="E24" s="48"/>
      <c r="F24" s="48"/>
      <c r="G24" s="49"/>
      <c r="H24" s="49"/>
      <c r="I24" s="62"/>
      <c r="J24" s="48"/>
      <c r="K24" s="48"/>
      <c r="L24" s="49"/>
      <c r="M24" s="49"/>
      <c r="N24" s="62"/>
    </row>
    <row r="25" spans="1:15" ht="17.25" x14ac:dyDescent="0.3">
      <c r="A25" s="29" t="s">
        <v>38</v>
      </c>
      <c r="B25" s="65" t="s">
        <v>40</v>
      </c>
      <c r="C25" s="65" t="s">
        <v>47</v>
      </c>
      <c r="D25" s="52" t="s">
        <v>22</v>
      </c>
      <c r="E25" s="52"/>
      <c r="F25" s="52"/>
      <c r="G25" s="53"/>
      <c r="H25" s="53"/>
      <c r="I25" s="54"/>
      <c r="J25" s="52">
        <v>6</v>
      </c>
      <c r="K25" s="52">
        <v>1</v>
      </c>
      <c r="L25" s="53">
        <v>304</v>
      </c>
      <c r="M25" s="53">
        <f>J25*K25*L25</f>
        <v>1824</v>
      </c>
      <c r="N25" s="54">
        <v>304</v>
      </c>
    </row>
    <row r="26" spans="1:15" ht="17.25" x14ac:dyDescent="0.3">
      <c r="A26" s="29" t="s">
        <v>39</v>
      </c>
      <c r="B26" s="65" t="s">
        <v>41</v>
      </c>
      <c r="C26" s="65" t="s">
        <v>46</v>
      </c>
      <c r="D26" s="52" t="s">
        <v>22</v>
      </c>
      <c r="E26" s="52"/>
      <c r="F26" s="52"/>
      <c r="G26" s="53"/>
      <c r="H26" s="53"/>
      <c r="I26" s="54"/>
      <c r="J26" s="52">
        <v>1.5</v>
      </c>
      <c r="K26" s="52">
        <v>6</v>
      </c>
      <c r="L26" s="53">
        <v>223</v>
      </c>
      <c r="M26" s="53">
        <f>J26*K26*L26</f>
        <v>2007</v>
      </c>
      <c r="N26" s="54">
        <v>223</v>
      </c>
    </row>
    <row r="27" spans="1:15" ht="17.25" x14ac:dyDescent="0.3">
      <c r="A27" s="69" t="s">
        <v>15</v>
      </c>
      <c r="B27" s="70"/>
      <c r="C27" s="70"/>
      <c r="D27" s="71"/>
      <c r="E27" s="52"/>
      <c r="F27" s="52"/>
      <c r="G27" s="53"/>
      <c r="H27" s="53"/>
      <c r="I27" s="54"/>
      <c r="J27" s="52"/>
      <c r="K27" s="52"/>
      <c r="L27" s="53"/>
      <c r="M27" s="53">
        <f>SUM(M25:M26)</f>
        <v>3831</v>
      </c>
      <c r="N27" s="54"/>
    </row>
    <row r="28" spans="1:15" ht="17.25" x14ac:dyDescent="0.3">
      <c r="A28" s="74" t="s">
        <v>16</v>
      </c>
      <c r="B28" s="75"/>
      <c r="C28" s="75"/>
      <c r="D28" s="76"/>
      <c r="E28" s="52"/>
      <c r="F28" s="52"/>
      <c r="G28" s="53"/>
      <c r="H28" s="53">
        <f>H17+H20+H23</f>
        <v>248600</v>
      </c>
      <c r="I28" s="54"/>
      <c r="J28" s="52"/>
      <c r="K28" s="52"/>
      <c r="L28" s="53"/>
      <c r="M28" s="53">
        <f>M17+M20+M23+M27</f>
        <v>89879</v>
      </c>
      <c r="N28" s="54"/>
    </row>
    <row r="29" spans="1:15" ht="18" x14ac:dyDescent="0.15">
      <c r="A29" s="33">
        <v>4</v>
      </c>
      <c r="B29" s="34" t="s">
        <v>17</v>
      </c>
      <c r="C29" s="35">
        <v>0.06</v>
      </c>
      <c r="D29" s="34"/>
      <c r="E29" s="48"/>
      <c r="F29" s="48"/>
      <c r="G29" s="49"/>
      <c r="H29" s="49"/>
      <c r="I29" s="49"/>
      <c r="J29" s="48"/>
      <c r="K29" s="48"/>
      <c r="L29" s="49"/>
      <c r="M29" s="49"/>
      <c r="N29" s="49"/>
    </row>
    <row r="30" spans="1:15" ht="17.25" x14ac:dyDescent="0.15">
      <c r="A30" s="81" t="s">
        <v>18</v>
      </c>
      <c r="B30" s="81"/>
      <c r="C30" s="81"/>
      <c r="D30" s="81"/>
      <c r="E30" s="55"/>
      <c r="F30" s="55"/>
      <c r="G30" s="56"/>
      <c r="H30" s="56">
        <f>H28*C29</f>
        <v>14916</v>
      </c>
      <c r="I30" s="56"/>
      <c r="J30" s="55"/>
      <c r="K30" s="55"/>
      <c r="L30" s="56"/>
      <c r="M30" s="56">
        <f>M28*C29</f>
        <v>5392.74</v>
      </c>
      <c r="N30" s="56"/>
    </row>
    <row r="31" spans="1:15" ht="18" x14ac:dyDescent="0.15">
      <c r="A31" s="82"/>
      <c r="B31" s="82"/>
      <c r="C31" s="82"/>
      <c r="D31" s="82"/>
      <c r="E31" s="48"/>
      <c r="F31" s="48"/>
      <c r="G31" s="49"/>
      <c r="H31" s="49"/>
      <c r="I31" s="49"/>
      <c r="J31" s="48"/>
      <c r="K31" s="48"/>
      <c r="L31" s="49"/>
      <c r="M31" s="49"/>
      <c r="N31" s="49"/>
    </row>
    <row r="32" spans="1:15" ht="18" x14ac:dyDescent="0.15">
      <c r="A32" s="72" t="s">
        <v>5</v>
      </c>
      <c r="B32" s="72"/>
      <c r="C32" s="72"/>
      <c r="D32" s="72"/>
      <c r="E32" s="55"/>
      <c r="F32" s="55"/>
      <c r="G32" s="56"/>
      <c r="H32" s="53">
        <f>H28+H30</f>
        <v>263516</v>
      </c>
      <c r="I32" s="53"/>
      <c r="J32" s="55"/>
      <c r="K32" s="55"/>
      <c r="L32" s="56"/>
      <c r="M32" s="53">
        <f>M30+M28</f>
        <v>95271.74</v>
      </c>
      <c r="N32" s="53"/>
      <c r="O32" s="83"/>
    </row>
    <row r="33" spans="1:10" ht="17.25" x14ac:dyDescent="0.15">
      <c r="A33" s="36"/>
      <c r="B33" s="36"/>
      <c r="C33" s="37"/>
      <c r="D33" s="36"/>
      <c r="E33" s="38"/>
      <c r="F33" s="38"/>
      <c r="G33" s="39"/>
      <c r="H33" s="39"/>
      <c r="I33" s="40"/>
    </row>
    <row r="34" spans="1:10" ht="18.75" customHeight="1" x14ac:dyDescent="0.15">
      <c r="H34" s="83"/>
      <c r="J34" s="83"/>
    </row>
    <row r="37" spans="1:10" x14ac:dyDescent="0.15">
      <c r="G37" s="61"/>
    </row>
    <row r="38" spans="1:10" x14ac:dyDescent="0.15">
      <c r="G38" s="61"/>
    </row>
  </sheetData>
  <mergeCells count="15">
    <mergeCell ref="A32:D32"/>
    <mergeCell ref="A1:C1"/>
    <mergeCell ref="A11:C11"/>
    <mergeCell ref="A23:D23"/>
    <mergeCell ref="A28:D28"/>
    <mergeCell ref="A27:D27"/>
    <mergeCell ref="B14:B15"/>
    <mergeCell ref="A14:A15"/>
    <mergeCell ref="A30:D30"/>
    <mergeCell ref="A31:D31"/>
    <mergeCell ref="J11:N11"/>
    <mergeCell ref="E11:I11"/>
    <mergeCell ref="B12:C12"/>
    <mergeCell ref="A17:D17"/>
    <mergeCell ref="A20:D20"/>
  </mergeCells>
  <phoneticPr fontId="4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2021-02-03T08:39:38Z</dcterms:modified>
</cp:coreProperties>
</file>