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2021.5月结算  " sheetId="15" r:id="rId1"/>
    <sheet name="除胃肠领域报价" sheetId="6" state="hidden" r:id="rId2"/>
    <sheet name="胃肠领域报价" sheetId="7" state="hidden" r:id="rId3"/>
  </sheets>
  <calcPr calcId="144525"/>
</workbook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10" authorId="1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<sst xmlns="http://schemas.openxmlformats.org/spreadsheetml/2006/main" count="121" uniqueCount="54">
  <si>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</si>
  <si>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</si>
  <si>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</si>
  <si>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</si>
  <si>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</si>
  <si>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</si>
  <si>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</si>
  <si>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</si>
  <si>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</si>
  <si>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</si>
  <si>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t>2021.5月份结算明细表 Quotation Breakdown</t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</si>
  <si>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</si>
  <si>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</si>
  <si>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</si>
  <si>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</si>
  <si>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</si>
  <si>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</si>
  <si>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</si>
  <si>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</si>
  <si>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</si>
  <si>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</si>
  <si>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</si>
  <si>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t>22元/篇，实际结算：121篇</t>
  </si>
  <si>
    <t>篇</t>
  </si>
  <si>
    <t>1-2</t>
  </si>
  <si>
    <t>覆盖肺癌（29名)，共29名VIP</t>
  </si>
  <si>
    <t>22元/篇，实际结算：427篇</t>
  </si>
  <si>
    <t>1-3</t>
  </si>
  <si>
    <t>覆盖乳腺癌（11名)，共12名VIP</t>
  </si>
  <si>
    <t>22元/篇，实际结算：193篇；搜集整理0篇，11元/篇</t>
  </si>
  <si>
    <t>1-4</t>
  </si>
  <si>
    <t>覆盖心血管（20名），共21位VIP</t>
  </si>
  <si>
    <t>22元/篇，实际结算：365篇</t>
  </si>
  <si>
    <t>1-5</t>
  </si>
  <si>
    <t>覆盖胃肠领域（38名），共38位VIP</t>
  </si>
  <si>
    <t>22元/篇，实际结算：345篇</t>
  </si>
  <si>
    <t>1-6</t>
  </si>
  <si>
    <t>文献整理</t>
  </si>
  <si>
    <t>包含文献下载；内容汇总；整理成word格式</t>
  </si>
  <si>
    <t>预估10小时/月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</si>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</sst>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#,##0.00_ ;[Red]\-#,##0.00\ "/>
    <numFmt numFmtId="42" formatCode="_ &quot;￥&quot;* #,##0_ ;_ &quot;￥&quot;* \-#,##0_ ;_ &quot;￥&quot;* &quot;-&quot;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\(0\)"/>
    <numFmt numFmtId="179" formatCode="0.0%"/>
    <numFmt numFmtId="180" formatCode="#,##0.00_ "/>
    <numFmt numFmtId="181" formatCode="0.00_ "/>
  </numFmts>
  <fonts count="48">
    <font>
      <sz val="12"/>
      <name val="宋体"/>
      <charset val="134"/>
    </font>
    <font>
      <sz val="14"/>
      <name val="Microsoft YaHei UI"/>
      <charset val="134"/>
    </font>
    <font>
      <sz val="12"/>
      <name val="Microsoft YaHei UI"/>
      <charset val="134"/>
    </font>
    <font>
      <b/>
      <sz val="20"/>
      <name val="Microsoft YaHei UI"/>
      <charset val="134"/>
    </font>
    <font>
      <sz val="16"/>
      <name val="Microsoft YaHei UI"/>
      <charset val="134"/>
    </font>
    <font>
      <sz val="12"/>
      <color indexed="8"/>
      <name val="Microsoft YaHei UI"/>
      <charset val="134"/>
    </font>
    <font>
      <b/>
      <sz val="12"/>
      <color indexed="9"/>
      <name val="Microsoft YaHei UI"/>
      <charset val="134"/>
    </font>
    <font>
      <b/>
      <sz val="10"/>
      <color indexed="10"/>
      <name val="Microsoft YaHei UI"/>
      <charset val="134"/>
    </font>
    <font>
      <sz val="10"/>
      <color indexed="10"/>
      <name val="Microsoft YaHei UI"/>
      <charset val="134"/>
    </font>
    <font>
      <b/>
      <sz val="20"/>
      <color rgb="FFFF0000"/>
      <name val="Microsoft YaHei UI"/>
      <charset val="134"/>
    </font>
    <font>
      <b/>
      <sz val="11"/>
      <color indexed="9"/>
      <name val="Microsoft YaHei UI"/>
      <charset val="134"/>
    </font>
    <font>
      <b/>
      <sz val="14"/>
      <name val="Microsoft YaHei UI"/>
      <charset val="134"/>
    </font>
    <font>
      <sz val="12"/>
      <color theme="1"/>
      <name val="Microsoft YaHei UI"/>
      <charset val="134"/>
    </font>
    <font>
      <sz val="12"/>
      <name val="微软雅黑"/>
      <charset val="134"/>
    </font>
    <font>
      <b/>
      <sz val="12"/>
      <name val="Microsoft YaHei UI"/>
      <charset val="134"/>
    </font>
    <font>
      <sz val="10"/>
      <color theme="0" tint="-0.499984740745262"/>
      <name val="Microsoft YaHei UI"/>
      <charset val="134"/>
    </font>
    <font>
      <b/>
      <sz val="12"/>
      <color rgb="FFFF0000"/>
      <name val="Microsoft YaHei UI"/>
      <charset val="134"/>
    </font>
    <font>
      <b/>
      <sz val="14"/>
      <name val="宋体"/>
      <charset val="134"/>
    </font>
    <font>
      <sz val="11"/>
      <color theme="0" tint="-0.49998474074526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ＭＳ Ｐゴシック"/>
      <charset val="128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7"/>
      <name val="ＭＳ Ｐゴシック"/>
      <charset val="128"/>
    </font>
    <font>
      <b/>
      <sz val="18"/>
      <color indexed="56"/>
      <name val="ＭＳ Ｐゴシック"/>
      <charset val="128"/>
    </font>
    <font>
      <b/>
      <sz val="9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68">
    <xf numFmtId="0" fontId="0" fillId="0" borderId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6" fillId="0" borderId="0">
      <alignment vertical="top"/>
    </xf>
    <xf numFmtId="0" fontId="21" fillId="10" borderId="0" applyNumberFormat="0" applyBorder="0" applyAlignment="0" applyProtection="0">
      <alignment vertical="center"/>
    </xf>
    <xf numFmtId="0" fontId="28" fillId="2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12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30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/>
    <xf numFmtId="0" fontId="40" fillId="0" borderId="0">
      <alignment vertical="top"/>
    </xf>
    <xf numFmtId="0" fontId="20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41" fillId="4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0" borderId="0"/>
    <xf numFmtId="0" fontId="21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/>
    <xf numFmtId="0" fontId="21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0">
      <alignment vertical="top"/>
    </xf>
    <xf numFmtId="0" fontId="33" fillId="11" borderId="0" applyNumberFormat="0" applyBorder="0" applyAlignment="0" applyProtection="0">
      <alignment vertical="center"/>
    </xf>
    <xf numFmtId="0" fontId="26" fillId="0" borderId="0">
      <alignment vertical="top"/>
    </xf>
    <xf numFmtId="0" fontId="21" fillId="0" borderId="0">
      <alignment vertical="center"/>
    </xf>
    <xf numFmtId="0" fontId="26" fillId="0" borderId="0">
      <alignment vertical="top"/>
    </xf>
    <xf numFmtId="0" fontId="26" fillId="0" borderId="0"/>
    <xf numFmtId="0" fontId="4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7" fontId="2" fillId="0" borderId="2" xfId="9" applyFont="1" applyBorder="1" applyAlignment="1"/>
    <xf numFmtId="177" fontId="2" fillId="0" borderId="2" xfId="9" applyFont="1" applyBorder="1" applyAlignment="1">
      <alignment wrapText="1"/>
    </xf>
    <xf numFmtId="177" fontId="2" fillId="0" borderId="0" xfId="9" applyFont="1" applyBorder="1" applyAlignment="1">
      <alignment wrapText="1"/>
    </xf>
    <xf numFmtId="0" fontId="8" fillId="0" borderId="0" xfId="0" applyFont="1"/>
    <xf numFmtId="2" fontId="2" fillId="0" borderId="2" xfId="9" applyNumberFormat="1" applyFont="1" applyBorder="1" applyAlignment="1"/>
    <xf numFmtId="2" fontId="2" fillId="0" borderId="2" xfId="9" applyNumberFormat="1" applyFont="1" applyBorder="1" applyAlignment="1">
      <alignment wrapText="1"/>
    </xf>
    <xf numFmtId="2" fontId="2" fillId="0" borderId="0" xfId="9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9" applyNumberFormat="1" applyFont="1" applyBorder="1" applyAlignment="1"/>
    <xf numFmtId="43" fontId="2" fillId="0" borderId="2" xfId="9" applyNumberFormat="1" applyFont="1" applyBorder="1" applyAlignment="1">
      <alignment wrapText="1"/>
    </xf>
    <xf numFmtId="43" fontId="2" fillId="0" borderId="0" xfId="9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9" applyNumberFormat="1" applyFont="1" applyBorder="1" applyAlignment="1"/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8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8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9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8" fontId="2" fillId="4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right" vertical="center" wrapText="1"/>
    </xf>
    <xf numFmtId="180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1" fontId="2" fillId="0" borderId="2" xfId="0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right"/>
    </xf>
    <xf numFmtId="181" fontId="14" fillId="0" borderId="2" xfId="0" applyNumberFormat="1" applyFont="1" applyBorder="1" applyAlignment="1">
      <alignment horizontal="right"/>
    </xf>
    <xf numFmtId="10" fontId="14" fillId="4" borderId="7" xfId="12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right"/>
    </xf>
    <xf numFmtId="176" fontId="2" fillId="0" borderId="0" xfId="0" applyNumberFormat="1" applyFont="1"/>
    <xf numFmtId="0" fontId="0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6" fontId="0" fillId="0" borderId="0" xfId="0" applyNumberFormat="1"/>
    <xf numFmtId="0" fontId="17" fillId="0" borderId="0" xfId="0" applyFont="1"/>
    <xf numFmtId="0" fontId="18" fillId="0" borderId="6" xfId="0" applyFont="1" applyBorder="1" applyAlignment="1">
      <alignment horizontal="center" vertical="center"/>
    </xf>
  </cellXfs>
  <cellStyles count="6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百分比" xfId="12" builtinId="5"/>
    <cellStyle name="注释" xfId="13" builtinId="10"/>
    <cellStyle name="标题 4" xfId="14" builtinId="19"/>
    <cellStyle name="Comma 2" xfId="15"/>
    <cellStyle name="60% - 强调文字颜色 2" xfId="16" builtinId="36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0,0_x000d__x000a_NA_x000d__x000a_" xfId="23"/>
    <cellStyle name="Normal_Event Logistic Service RFQ Template_v3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好_Meeting Request（1125 价）" xfId="32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常规 3 3" xfId="50"/>
    <cellStyle name="强调文字颜色 5" xfId="51" builtinId="45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标题_20131026　杭州無錫2日間見積もり(0929)" xfId="57"/>
    <cellStyle name="60% - 强调文字颜色 6" xfId="58" builtinId="52"/>
    <cellStyle name="標準_Meeting Request（1125 价）" xfId="59"/>
    <cellStyle name="差_20131026　杭州無錫2日間見積もり(0929)" xfId="60"/>
    <cellStyle name="常规 2" xfId="61"/>
    <cellStyle name="常规 3" xfId="62"/>
    <cellStyle name="常规 4" xfId="63"/>
    <cellStyle name="常规 5" xfId="64"/>
    <cellStyle name="好_20131026　杭州無錫2日間見積もり(0929)" xfId="65"/>
    <cellStyle name="千位分隔 2" xfId="66"/>
    <cellStyle name="样式 1" xfId="67"/>
  </cellStyles>
  <tableStyles count="0" defaultTableStyle="TableStyleMedium2" defaultPivotStyle="PivotStyleLight16"/>
  <colors>
    <mruColors>
      <color rgb="00BD6BEB"/>
      <color rgb="00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8"/>
  <sheetViews>
    <sheetView showGridLines="0" tabSelected="1" zoomScale="70" zoomScaleNormal="70" topLeftCell="A15" workbookViewId="0">
      <selection activeCell="L11" sqref="L11"/>
    </sheetView>
  </sheetViews>
  <sheetFormatPr defaultColWidth="9" defaultRowHeight="15"/>
  <cols>
    <col min="3" max="3" width="27.625" customWidth="1"/>
    <col min="4" max="4" width="37.5" customWidth="1"/>
    <col min="5" max="5" width="38.125" customWidth="1"/>
    <col min="11" max="11" width="14.75" customWidth="1"/>
    <col min="12" max="12" width="18.75" customWidth="1"/>
  </cols>
  <sheetData>
    <row r="1" ht="27.5" spans="2:11">
      <c r="B1" s="4" t="s">
        <v>0</v>
      </c>
      <c r="C1" s="4"/>
      <c r="D1" s="4"/>
      <c r="E1" s="4"/>
      <c r="F1" s="4"/>
      <c r="G1" s="4"/>
      <c r="H1" s="2"/>
      <c r="I1" s="2"/>
      <c r="J1" s="2"/>
      <c r="K1" s="2"/>
    </row>
    <row r="2" ht="21.5" spans="2:11">
      <c r="B2" s="5" t="s">
        <v>1</v>
      </c>
      <c r="C2" s="5"/>
      <c r="D2" s="5"/>
      <c r="E2" s="5"/>
      <c r="F2" s="5"/>
      <c r="G2" s="5"/>
      <c r="H2" s="2"/>
      <c r="I2" s="9"/>
      <c r="J2" s="9"/>
      <c r="K2" s="9"/>
    </row>
    <row r="3" ht="32.25" customHeight="1" spans="2:11">
      <c r="B3" s="6"/>
      <c r="C3" s="7" t="s">
        <v>2</v>
      </c>
      <c r="D3" s="8" t="s">
        <v>3</v>
      </c>
      <c r="E3" s="3"/>
      <c r="F3" s="3"/>
      <c r="G3" s="3"/>
      <c r="H3" s="9"/>
      <c r="I3" s="9"/>
      <c r="J3" s="9"/>
      <c r="K3" s="9"/>
    </row>
    <row r="4" ht="17.5" spans="2:15">
      <c r="B4" s="10" t="s">
        <v>4</v>
      </c>
      <c r="C4" s="11" t="s">
        <v>5</v>
      </c>
      <c r="D4" s="69" t="s">
        <v>6</v>
      </c>
      <c r="E4" s="12" t="s">
        <v>7</v>
      </c>
      <c r="F4" s="13"/>
      <c r="G4" s="3"/>
      <c r="H4" s="14"/>
      <c r="I4" s="9"/>
      <c r="J4" s="9"/>
      <c r="K4" s="9"/>
      <c r="L4" s="72"/>
      <c r="M4" s="72"/>
      <c r="N4" s="72"/>
      <c r="O4" s="72"/>
    </row>
    <row r="5" ht="15.75" customHeight="1" spans="2:15">
      <c r="B5" s="15">
        <v>1</v>
      </c>
      <c r="C5" s="16" t="str">
        <f>C11</f>
        <v>文献查找</v>
      </c>
      <c r="D5" s="17">
        <f>K18</f>
        <v>33782</v>
      </c>
      <c r="E5" s="18"/>
      <c r="F5" s="19"/>
      <c r="G5" s="3"/>
      <c r="H5" s="20"/>
      <c r="I5" s="9"/>
      <c r="J5" s="9"/>
      <c r="K5" s="9"/>
      <c r="L5" s="72"/>
      <c r="M5" s="72"/>
      <c r="N5" s="72"/>
      <c r="O5" s="72"/>
    </row>
    <row r="6" ht="15.75" customHeight="1" spans="2:15">
      <c r="B6" s="15">
        <v>2</v>
      </c>
      <c r="C6" s="16" t="s">
        <v>8</v>
      </c>
      <c r="D6" s="21">
        <f>K20</f>
        <v>2026.92</v>
      </c>
      <c r="E6" s="22"/>
      <c r="F6" s="23"/>
      <c r="G6" s="3"/>
      <c r="H6" s="9"/>
      <c r="I6" s="9"/>
      <c r="J6" s="9"/>
      <c r="K6" s="9"/>
      <c r="L6" s="72"/>
      <c r="M6" s="72"/>
      <c r="O6" s="72"/>
    </row>
    <row r="7" ht="15.75" customHeight="1" spans="2:11">
      <c r="B7" s="24"/>
      <c r="C7" s="16" t="s">
        <v>9</v>
      </c>
      <c r="D7" s="25">
        <f>SUM(D5:D6)</f>
        <v>35808.92</v>
      </c>
      <c r="E7" s="26"/>
      <c r="F7" s="27"/>
      <c r="G7" s="3"/>
      <c r="H7" s="9"/>
      <c r="I7" s="9"/>
      <c r="J7" s="9"/>
      <c r="K7" s="9"/>
    </row>
    <row r="8" ht="16.5" spans="2:11">
      <c r="B8" s="28"/>
      <c r="C8" s="29"/>
      <c r="D8" s="29"/>
      <c r="E8" s="30"/>
      <c r="F8" s="30"/>
      <c r="G8" s="3"/>
      <c r="H8" s="9"/>
      <c r="I8" s="9"/>
      <c r="J8" s="9"/>
      <c r="K8" s="9"/>
    </row>
    <row r="9" ht="27.5" spans="2:11">
      <c r="B9" s="28"/>
      <c r="C9" s="31" t="s">
        <v>10</v>
      </c>
      <c r="D9" s="31"/>
      <c r="E9" s="31"/>
      <c r="F9" s="31"/>
      <c r="G9" s="31"/>
      <c r="H9" s="31"/>
      <c r="I9" s="31"/>
      <c r="J9" s="31"/>
      <c r="K9" s="31"/>
    </row>
    <row r="10" ht="33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ht="20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89.25" customHeight="1" spans="2:12">
      <c r="B12" s="40" t="s">
        <v>19</v>
      </c>
      <c r="C12" s="41" t="s">
        <v>20</v>
      </c>
      <c r="D12" s="42" t="s">
        <v>21</v>
      </c>
      <c r="E12" s="43" t="s">
        <v>22</v>
      </c>
      <c r="F12" s="43" t="s">
        <v>23</v>
      </c>
      <c r="G12" s="43">
        <v>1</v>
      </c>
      <c r="H12" s="44">
        <v>1</v>
      </c>
      <c r="I12" s="60">
        <v>121</v>
      </c>
      <c r="J12" s="61">
        <v>22</v>
      </c>
      <c r="K12" s="61">
        <f>G12*H12*I12*J12</f>
        <v>2662</v>
      </c>
      <c r="L12" s="73"/>
    </row>
    <row r="13" ht="89.25" customHeight="1" spans="2:12">
      <c r="B13" s="40" t="s">
        <v>24</v>
      </c>
      <c r="C13" s="41" t="s">
        <v>20</v>
      </c>
      <c r="D13" s="42" t="s">
        <v>25</v>
      </c>
      <c r="E13" s="43" t="s">
        <v>26</v>
      </c>
      <c r="F13" s="43" t="s">
        <v>23</v>
      </c>
      <c r="G13" s="43">
        <v>1</v>
      </c>
      <c r="H13" s="44">
        <v>1</v>
      </c>
      <c r="I13" s="60">
        <v>427</v>
      </c>
      <c r="J13" s="61">
        <v>22</v>
      </c>
      <c r="K13" s="61">
        <f>I13*J13</f>
        <v>9394</v>
      </c>
      <c r="L13" s="73"/>
    </row>
    <row r="14" ht="89.25" customHeight="1" spans="2:12">
      <c r="B14" s="40" t="s">
        <v>27</v>
      </c>
      <c r="C14" s="41" t="s">
        <v>20</v>
      </c>
      <c r="D14" s="42" t="s">
        <v>28</v>
      </c>
      <c r="E14" s="43" t="s">
        <v>29</v>
      </c>
      <c r="F14" s="43" t="s">
        <v>23</v>
      </c>
      <c r="G14" s="43">
        <v>1</v>
      </c>
      <c r="H14" s="44">
        <v>1</v>
      </c>
      <c r="I14" s="60">
        <v>193</v>
      </c>
      <c r="J14" s="61">
        <v>22</v>
      </c>
      <c r="K14" s="61">
        <f>118*20+67*10</f>
        <v>3030</v>
      </c>
      <c r="L14" s="73"/>
    </row>
    <row r="15" ht="89.25" customHeight="1" spans="2:12">
      <c r="B15" s="40" t="s">
        <v>30</v>
      </c>
      <c r="C15" s="41" t="s">
        <v>20</v>
      </c>
      <c r="D15" s="42" t="s">
        <v>31</v>
      </c>
      <c r="E15" s="43" t="s">
        <v>32</v>
      </c>
      <c r="F15" s="43" t="s">
        <v>23</v>
      </c>
      <c r="G15" s="43">
        <v>1</v>
      </c>
      <c r="H15" s="44">
        <v>1</v>
      </c>
      <c r="I15" s="60">
        <v>323</v>
      </c>
      <c r="J15" s="61">
        <v>22</v>
      </c>
      <c r="K15" s="61">
        <f>I15*J15</f>
        <v>7106</v>
      </c>
      <c r="L15" s="73"/>
    </row>
    <row r="16" ht="89.25" customHeight="1" spans="2:12">
      <c r="B16" s="40" t="s">
        <v>33</v>
      </c>
      <c r="C16" s="41" t="s">
        <v>20</v>
      </c>
      <c r="D16" s="42" t="s">
        <v>34</v>
      </c>
      <c r="E16" s="43" t="s">
        <v>35</v>
      </c>
      <c r="F16" s="43" t="s">
        <v>23</v>
      </c>
      <c r="G16" s="43">
        <v>1</v>
      </c>
      <c r="H16" s="44">
        <v>1</v>
      </c>
      <c r="I16" s="60">
        <v>345</v>
      </c>
      <c r="J16" s="61">
        <v>22</v>
      </c>
      <c r="K16" s="61">
        <f>J16*H16*I16*G16</f>
        <v>7590</v>
      </c>
      <c r="L16" s="73"/>
    </row>
    <row r="17" ht="89.25" customHeight="1" spans="2:12">
      <c r="B17" s="40" t="s">
        <v>36</v>
      </c>
      <c r="C17" s="41" t="s">
        <v>37</v>
      </c>
      <c r="D17" s="45" t="s">
        <v>38</v>
      </c>
      <c r="E17" s="43" t="s">
        <v>39</v>
      </c>
      <c r="F17" s="43" t="s">
        <v>40</v>
      </c>
      <c r="G17" s="43">
        <v>1</v>
      </c>
      <c r="H17" s="44">
        <v>1</v>
      </c>
      <c r="I17" s="60">
        <v>10</v>
      </c>
      <c r="J17" s="61">
        <v>400</v>
      </c>
      <c r="K17" s="61">
        <f>J17*H17*I17*G17</f>
        <v>4000</v>
      </c>
      <c r="L17" s="73"/>
    </row>
    <row r="18" ht="16.5" spans="2:11">
      <c r="B18" s="46" t="s">
        <v>41</v>
      </c>
      <c r="C18" s="47"/>
      <c r="D18" s="47"/>
      <c r="E18" s="47"/>
      <c r="F18" s="47"/>
      <c r="G18" s="47"/>
      <c r="H18" s="47"/>
      <c r="I18" s="47"/>
      <c r="J18" s="63"/>
      <c r="K18" s="64">
        <f>SUM(K12:K17)</f>
        <v>33782</v>
      </c>
    </row>
    <row r="19" ht="16.5" spans="2:11">
      <c r="B19" s="48">
        <v>2</v>
      </c>
      <c r="C19" s="49" t="s">
        <v>8</v>
      </c>
      <c r="D19" s="49"/>
      <c r="E19" s="50">
        <v>0.06</v>
      </c>
      <c r="F19" s="50"/>
      <c r="G19" s="51"/>
      <c r="H19" s="52"/>
      <c r="I19" s="52"/>
      <c r="J19" s="52"/>
      <c r="K19" s="65"/>
    </row>
    <row r="20" ht="16.5" spans="2:11">
      <c r="B20" s="46" t="s">
        <v>41</v>
      </c>
      <c r="C20" s="47"/>
      <c r="D20" s="47"/>
      <c r="E20" s="47"/>
      <c r="F20" s="47"/>
      <c r="G20" s="47"/>
      <c r="H20" s="47"/>
      <c r="I20" s="47"/>
      <c r="J20" s="63"/>
      <c r="K20" s="64">
        <f>K18*E19</f>
        <v>2026.92</v>
      </c>
    </row>
    <row r="21" ht="16.5" spans="2:11">
      <c r="B21" s="53"/>
      <c r="C21" s="54"/>
      <c r="D21" s="54"/>
      <c r="E21" s="54"/>
      <c r="F21" s="54"/>
      <c r="G21" s="54"/>
      <c r="H21" s="54"/>
      <c r="I21" s="54"/>
      <c r="J21" s="54"/>
      <c r="K21" s="66"/>
    </row>
    <row r="22" ht="16.5" spans="2:11">
      <c r="B22" s="55" t="s">
        <v>42</v>
      </c>
      <c r="C22" s="55"/>
      <c r="D22" s="55"/>
      <c r="E22" s="55"/>
      <c r="F22" s="55"/>
      <c r="G22" s="55"/>
      <c r="H22" s="55"/>
      <c r="I22" s="55"/>
      <c r="J22" s="55"/>
      <c r="K22" s="67">
        <f>K18+K20</f>
        <v>35808.92</v>
      </c>
    </row>
    <row r="24" spans="4:4">
      <c r="D24" s="70"/>
    </row>
    <row r="28" spans="4:4">
      <c r="D28" s="71"/>
    </row>
  </sheetData>
  <mergeCells count="10">
    <mergeCell ref="B1:E1"/>
    <mergeCell ref="B2:E2"/>
    <mergeCell ref="C9:K9"/>
    <mergeCell ref="C10:E10"/>
    <mergeCell ref="B18:J18"/>
    <mergeCell ref="B20:J20"/>
    <mergeCell ref="B21:K21"/>
    <mergeCell ref="B22:J22"/>
    <mergeCell ref="B25:C25"/>
    <mergeCell ref="L12:L17"/>
  </mergeCells>
  <pageMargins left="0.7" right="0.7" top="0.75" bottom="0.75" header="0.3" footer="0.3"/>
  <pageSetup paperSize="9" orientation="portrait"/>
  <headerFooter/>
  <ignoredErrors>
    <ignoredError sqref="K1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zoomScale="90" zoomScaleNormal="90" topLeftCell="A10" workbookViewId="0">
      <selection activeCell="E12" sqref="E12"/>
    </sheetView>
  </sheetViews>
  <sheetFormatPr defaultColWidth="8.875" defaultRowHeight="16.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ht="27.5" spans="2:7">
      <c r="B1" s="4" t="s">
        <v>43</v>
      </c>
      <c r="C1" s="4"/>
      <c r="D1" s="4"/>
      <c r="E1" s="4"/>
      <c r="F1" s="4"/>
      <c r="G1" s="4"/>
    </row>
    <row r="2" ht="21.5" spans="2:11">
      <c r="B2" s="5" t="s">
        <v>44</v>
      </c>
      <c r="C2" s="5"/>
      <c r="D2" s="5"/>
      <c r="E2" s="5"/>
      <c r="F2" s="5"/>
      <c r="G2" s="5"/>
      <c r="I2" s="9"/>
      <c r="J2" s="9"/>
      <c r="K2" s="9"/>
    </row>
    <row r="3" ht="33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45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1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7.5" spans="2:11">
      <c r="B9" s="28"/>
      <c r="C9" s="31" t="s">
        <v>46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s="1" customFormat="1" ht="23.25" customHeight="1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19</v>
      </c>
      <c r="C12" s="41" t="s">
        <v>20</v>
      </c>
      <c r="D12" s="42" t="s">
        <v>47</v>
      </c>
      <c r="E12" s="43" t="s">
        <v>48</v>
      </c>
      <c r="F12" s="43" t="s">
        <v>23</v>
      </c>
      <c r="G12" s="43">
        <v>5</v>
      </c>
      <c r="H12" s="44">
        <v>15</v>
      </c>
      <c r="I12" s="60">
        <v>97</v>
      </c>
      <c r="J12" s="61">
        <v>20</v>
      </c>
      <c r="K12" s="61">
        <f>J12*H12*I12*G12</f>
        <v>145500</v>
      </c>
      <c r="L12" s="62" t="s">
        <v>49</v>
      </c>
    </row>
    <row r="13" ht="69.75" customHeight="1" spans="2:12">
      <c r="B13" s="40" t="s">
        <v>24</v>
      </c>
      <c r="C13" s="41" t="s">
        <v>37</v>
      </c>
      <c r="D13" s="45" t="s">
        <v>38</v>
      </c>
      <c r="E13" s="43" t="s">
        <v>50</v>
      </c>
      <c r="F13" s="43" t="s">
        <v>40</v>
      </c>
      <c r="G13" s="43">
        <v>5</v>
      </c>
      <c r="H13" s="44">
        <v>1</v>
      </c>
      <c r="I13" s="60">
        <v>9</v>
      </c>
      <c r="J13" s="61">
        <v>400</v>
      </c>
      <c r="K13" s="61">
        <f>J13*H13*I13*G13</f>
        <v>18000</v>
      </c>
      <c r="L13" s="62"/>
    </row>
    <row r="14" spans="2:11">
      <c r="B14" s="46" t="s">
        <v>41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163500</v>
      </c>
    </row>
    <row r="15" spans="2:11">
      <c r="B15" s="48">
        <v>2</v>
      </c>
      <c r="C15" s="49" t="s">
        <v>8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41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9810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42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173310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  <row r="20" spans="6:6">
      <c r="F20" s="68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zoomScale="90" zoomScaleNormal="90" topLeftCell="A7" workbookViewId="0">
      <selection activeCell="C13" sqref="C13"/>
    </sheetView>
  </sheetViews>
  <sheetFormatPr defaultColWidth="8.875" defaultRowHeight="16.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ht="27.5" spans="2:7">
      <c r="B1" s="4" t="s">
        <v>43</v>
      </c>
      <c r="C1" s="4"/>
      <c r="D1" s="4"/>
      <c r="E1" s="4"/>
      <c r="F1" s="4"/>
      <c r="G1" s="4"/>
    </row>
    <row r="2" ht="21.5" spans="2:11">
      <c r="B2" s="5" t="s">
        <v>44</v>
      </c>
      <c r="C2" s="5"/>
      <c r="D2" s="5"/>
      <c r="E2" s="5"/>
      <c r="F2" s="5"/>
      <c r="G2" s="5"/>
      <c r="I2" s="9"/>
      <c r="J2" s="9"/>
      <c r="K2" s="9"/>
    </row>
    <row r="3" ht="33" spans="2:11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1">
      <c r="B4" s="10" t="s">
        <v>4</v>
      </c>
      <c r="C4" s="11" t="s">
        <v>5</v>
      </c>
      <c r="D4" s="11" t="s">
        <v>45</v>
      </c>
      <c r="E4" s="12" t="s">
        <v>7</v>
      </c>
      <c r="F4" s="13"/>
      <c r="H4" s="14"/>
      <c r="I4" s="9"/>
      <c r="J4" s="9"/>
      <c r="K4" s="9"/>
    </row>
    <row r="5" spans="2:11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1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1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1">
      <c r="B8" s="28"/>
      <c r="C8" s="29"/>
      <c r="D8" s="29"/>
      <c r="E8" s="30"/>
      <c r="F8" s="30"/>
      <c r="H8" s="9"/>
      <c r="I8" s="9"/>
      <c r="J8" s="9"/>
      <c r="K8" s="9"/>
    </row>
    <row r="9" ht="27.5" spans="2:11">
      <c r="B9" s="28"/>
      <c r="C9" s="31" t="s">
        <v>46</v>
      </c>
      <c r="D9" s="31"/>
      <c r="E9" s="31"/>
      <c r="F9" s="31"/>
      <c r="G9" s="31"/>
      <c r="H9" s="31"/>
      <c r="I9" s="31"/>
      <c r="J9" s="31"/>
      <c r="K9" s="31"/>
    </row>
    <row r="10" ht="39" customHeight="1" spans="2:11">
      <c r="B10" s="12" t="s">
        <v>11</v>
      </c>
      <c r="C10" s="32" t="s">
        <v>12</v>
      </c>
      <c r="D10" s="33"/>
      <c r="E10" s="33"/>
      <c r="F10" s="33"/>
      <c r="G10" s="34" t="s">
        <v>13</v>
      </c>
      <c r="H10" s="35" t="s">
        <v>14</v>
      </c>
      <c r="I10" s="56" t="s">
        <v>15</v>
      </c>
      <c r="J10" s="57" t="s">
        <v>16</v>
      </c>
      <c r="K10" s="58" t="s">
        <v>17</v>
      </c>
    </row>
    <row r="11" s="1" customFormat="1" ht="23.25" customHeight="1" spans="2:11">
      <c r="B11" s="36">
        <v>1</v>
      </c>
      <c r="C11" s="37" t="s">
        <v>18</v>
      </c>
      <c r="D11" s="37"/>
      <c r="E11" s="37"/>
      <c r="F11" s="37"/>
      <c r="G11" s="38"/>
      <c r="H11" s="39"/>
      <c r="I11" s="39"/>
      <c r="J11" s="39"/>
      <c r="K11" s="59"/>
    </row>
    <row r="12" ht="69.75" customHeight="1" spans="2:12">
      <c r="B12" s="40" t="s">
        <v>19</v>
      </c>
      <c r="C12" s="41" t="s">
        <v>20</v>
      </c>
      <c r="D12" s="42" t="s">
        <v>51</v>
      </c>
      <c r="E12" s="43" t="s">
        <v>52</v>
      </c>
      <c r="F12" s="43" t="s">
        <v>23</v>
      </c>
      <c r="G12" s="43">
        <v>4</v>
      </c>
      <c r="H12" s="44">
        <v>10</v>
      </c>
      <c r="I12" s="60">
        <v>38</v>
      </c>
      <c r="J12" s="61">
        <v>20</v>
      </c>
      <c r="K12" s="61">
        <f>J12*H12*I12*G12</f>
        <v>30400</v>
      </c>
      <c r="L12" s="62" t="s">
        <v>49</v>
      </c>
    </row>
    <row r="13" ht="69.75" customHeight="1" spans="2:12">
      <c r="B13" s="40" t="s">
        <v>24</v>
      </c>
      <c r="C13" s="41" t="s">
        <v>37</v>
      </c>
      <c r="D13" s="45" t="s">
        <v>38</v>
      </c>
      <c r="E13" s="43" t="s">
        <v>53</v>
      </c>
      <c r="F13" s="43" t="s">
        <v>40</v>
      </c>
      <c r="G13" s="43">
        <v>4</v>
      </c>
      <c r="H13" s="44">
        <v>1</v>
      </c>
      <c r="I13" s="60">
        <v>2</v>
      </c>
      <c r="J13" s="61">
        <v>400</v>
      </c>
      <c r="K13" s="61">
        <f>J13*H13*I13*G13</f>
        <v>3200</v>
      </c>
      <c r="L13" s="62"/>
    </row>
    <row r="14" spans="2:11">
      <c r="B14" s="46" t="s">
        <v>41</v>
      </c>
      <c r="C14" s="47"/>
      <c r="D14" s="47"/>
      <c r="E14" s="47"/>
      <c r="F14" s="47"/>
      <c r="G14" s="47"/>
      <c r="H14" s="47"/>
      <c r="I14" s="47"/>
      <c r="J14" s="63"/>
      <c r="K14" s="64">
        <f>SUM(K12:K13)</f>
        <v>33600</v>
      </c>
    </row>
    <row r="15" spans="2:11">
      <c r="B15" s="48">
        <v>2</v>
      </c>
      <c r="C15" s="49" t="s">
        <v>8</v>
      </c>
      <c r="D15" s="49"/>
      <c r="E15" s="50">
        <v>0.06</v>
      </c>
      <c r="F15" s="50"/>
      <c r="G15" s="51"/>
      <c r="H15" s="52"/>
      <c r="I15" s="52"/>
      <c r="J15" s="52"/>
      <c r="K15" s="65"/>
    </row>
    <row r="16" spans="2:11">
      <c r="B16" s="46" t="s">
        <v>41</v>
      </c>
      <c r="C16" s="47"/>
      <c r="D16" s="47"/>
      <c r="E16" s="47"/>
      <c r="F16" s="47"/>
      <c r="G16" s="47"/>
      <c r="H16" s="47"/>
      <c r="I16" s="47"/>
      <c r="J16" s="63"/>
      <c r="K16" s="64">
        <f>(K14)*E15</f>
        <v>2016</v>
      </c>
    </row>
    <row r="17" spans="2:11">
      <c r="B17" s="53"/>
      <c r="C17" s="54"/>
      <c r="D17" s="54"/>
      <c r="E17" s="54"/>
      <c r="F17" s="54"/>
      <c r="G17" s="54"/>
      <c r="H17" s="54"/>
      <c r="I17" s="54"/>
      <c r="J17" s="54"/>
      <c r="K17" s="66"/>
    </row>
    <row r="18" spans="2:11">
      <c r="B18" s="55" t="s">
        <v>42</v>
      </c>
      <c r="C18" s="55"/>
      <c r="D18" s="55"/>
      <c r="E18" s="55"/>
      <c r="F18" s="55"/>
      <c r="G18" s="55"/>
      <c r="H18" s="55"/>
      <c r="I18" s="55"/>
      <c r="J18" s="55"/>
      <c r="K18" s="67">
        <f>K14+K16</f>
        <v>35616</v>
      </c>
    </row>
    <row r="19" spans="2:11">
      <c r="B19" s="55"/>
      <c r="C19" s="55"/>
      <c r="D19" s="55"/>
      <c r="E19" s="55"/>
      <c r="F19" s="55"/>
      <c r="G19" s="55"/>
      <c r="H19" s="55"/>
      <c r="I19" s="55"/>
      <c r="J19" s="55"/>
      <c r="K19" s="67"/>
    </row>
  </sheetData>
  <mergeCells count="10">
    <mergeCell ref="B1:E1"/>
    <mergeCell ref="B2:E2"/>
    <mergeCell ref="C9:K9"/>
    <mergeCell ref="C10:E10"/>
    <mergeCell ref="B14:J14"/>
    <mergeCell ref="B16:J16"/>
    <mergeCell ref="B17:K17"/>
    <mergeCell ref="B18:J18"/>
    <mergeCell ref="B19:J19"/>
    <mergeCell ref="L12:L13"/>
  </mergeCells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2021.5月结算  </vt:lpstr>
      <vt:lpstr>除胃肠领域报价</vt:lpstr>
      <vt:lpstr>胃肠领域报价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2021-06-08T02:45:00Z</cp:lastPrinted>
  <dcterms:modified xsi:type="dcterms:W3CDTF">2021-06-25T04:06:20Z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545C94354E40496D99103A526657ECDE</vt:lpwstr>
  </property>
  <property fmtid="{D5CDD505-2E9C-101B-9397-08002B2CF9AE}" pid="4" name="KSOProductBuildVer">
    <vt:lpwstr>2052-11.1.0.10578</vt:lpwstr>
  </property>
</Properties>
</file>