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aylor.zhao\Desktop\2021阿斯利康人工智能技术培训所需文献材料查找\2.结算&amp;PO\"/>
    </mc:Choice>
  </mc:AlternateContent>
  <bookViews>
    <workbookView xWindow="0" yWindow="0" windowWidth="20490" windowHeight="7770"/>
  </bookViews>
  <sheets>
    <sheet name="2021.3月结算  " sheetId="15" r:id="rId1"/>
    <sheet name="除胃肠领域报价" sheetId="6" state="hidden" r:id="rId2"/>
    <sheet name="胃肠领域报价" sheetId="7" state="hidden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2" i="15" l="1"/>
  <c r="K13" i="15"/>
  <c r="K15" i="15"/>
  <c r="K16" i="15"/>
  <c r="K18" i="15"/>
  <c r="K14" i="15"/>
  <c r="K17" i="15"/>
  <c r="K20" i="15"/>
  <c r="K22" i="15"/>
  <c r="D5" i="15"/>
  <c r="D6" i="15"/>
  <c r="D7" i="15"/>
  <c r="C5" i="15"/>
  <c r="K13" i="7"/>
  <c r="K12" i="7"/>
  <c r="C5" i="7"/>
  <c r="K13" i="6"/>
  <c r="K12" i="6"/>
  <c r="C5" i="6"/>
  <c r="K14" i="7"/>
  <c r="K16" i="7"/>
  <c r="D6" i="7"/>
  <c r="K14" i="6"/>
  <c r="K16" i="6"/>
  <c r="D6" i="6"/>
  <c r="D5" i="7"/>
  <c r="D7" i="7"/>
  <c r="K18" i="7"/>
  <c r="D5" i="6"/>
  <c r="D7" i="6"/>
  <c r="K18" i="6"/>
</calcChain>
</file>

<file path=xl/comments1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<sst xmlns="http://schemas.openxmlformats.org/spreadsheetml/2006/main" count="122" uniqueCount="56">
  <si>
    <t>总计 Total</t>
  </si>
  <si>
    <t>Quotation Summary 报价总表</t>
    <phoneticPr fontId="4" type="noConversion"/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</si>
  <si>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</si>
  <si>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</si>
  <si>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</si>
  <si>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</si>
  <si>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</si>
  <si>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</si>
  <si>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</si>
  <si>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</si>
  <si>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</si>
  <si>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</si>
  <si>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</si>
  <si>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税 Tax</t>
    <phoneticPr fontId="1" type="noConversion"/>
  </si>
  <si>
    <t>报价明细表 Quotation Breakdown</t>
    <phoneticPr fontId="1" type="noConversion"/>
  </si>
  <si>
    <t>上海麦田公共关系咨询有限公司</t>
    <phoneticPr fontId="1" type="noConversion"/>
  </si>
  <si>
    <t>Page</t>
    <phoneticPr fontId="1" type="noConversion"/>
  </si>
  <si>
    <t>Qty</t>
    <phoneticPr fontId="1" type="noConversion"/>
  </si>
  <si>
    <t>1-1</t>
    <phoneticPr fontId="1" type="noConversion"/>
  </si>
  <si>
    <t>文献查找</t>
    <phoneticPr fontId="1" type="noConversion"/>
  </si>
  <si>
    <t>1-2</t>
    <phoneticPr fontId="1" type="noConversion"/>
  </si>
  <si>
    <t>以实际完成量结算</t>
    <phoneticPr fontId="1" type="noConversion"/>
  </si>
  <si>
    <t>结算</t>
    <phoneticPr fontId="1" type="noConversion"/>
  </si>
  <si>
    <t>文献检索</t>
    <phoneticPr fontId="1" type="noConversion"/>
  </si>
  <si>
    <t>Month</t>
    <phoneticPr fontId="1" type="noConversion"/>
  </si>
  <si>
    <t>文献整理</t>
    <phoneticPr fontId="1" type="noConversion"/>
  </si>
  <si>
    <t>篇</t>
    <phoneticPr fontId="1" type="noConversion"/>
  </si>
  <si>
    <t>小时</t>
    <phoneticPr fontId="1" type="noConversion"/>
  </si>
  <si>
    <t>2020人工智能技术培训所需文献材料查找报价单</t>
    <phoneticPr fontId="1" type="noConversion"/>
  </si>
  <si>
    <t>包含文献下载；内容汇总；整理成word格式</t>
    <phoneticPr fontId="1" type="noConversion"/>
  </si>
  <si>
    <t>按每人15篇文献计算；20元/篇</t>
    <phoneticPr fontId="1" type="noConversion"/>
  </si>
  <si>
    <t>覆盖乳腺癌（11名VIP）、肺癌（28名）、心血管（28名）、呼吸（30名）、共97位VIP，每位VIP约4-5个主题词，每人大概10-15篇/月/人文献。</t>
    <phoneticPr fontId="1" type="noConversion"/>
  </si>
  <si>
    <t>按每人10篇文献计算；20元/篇</t>
    <phoneticPr fontId="1" type="noConversion"/>
  </si>
  <si>
    <t>覆盖胃肠领域，共38位VIP，每位VIP约4-5个主题词，每人大概10-15篇/月/人文献。</t>
    <phoneticPr fontId="1" type="noConversion"/>
  </si>
  <si>
    <t>预估总计400篇文献下载，整理汇总成word，总计预估2小时/月</t>
    <phoneticPr fontId="1" type="noConversion"/>
  </si>
  <si>
    <t>预估总计1500篇文献下载，整理汇总成word，总计预估10小时/月</t>
    <phoneticPr fontId="1" type="noConversion"/>
  </si>
  <si>
    <t>1-3</t>
    <phoneticPr fontId="1" type="noConversion"/>
  </si>
  <si>
    <t>1-4</t>
    <phoneticPr fontId="1" type="noConversion"/>
  </si>
  <si>
    <t>2020人工智能技术培训所需文献材料查找结算单</t>
    <phoneticPr fontId="1" type="noConversion"/>
  </si>
  <si>
    <t>Quotation Summary 结算总表</t>
    <phoneticPr fontId="4" type="noConversion"/>
  </si>
  <si>
    <t>预估10小时/月</t>
    <phoneticPr fontId="1" type="noConversion"/>
  </si>
  <si>
    <t>1-5</t>
    <phoneticPr fontId="1" type="noConversion"/>
  </si>
  <si>
    <t>覆盖呼吸（8名)，共8名VIP</t>
    <phoneticPr fontId="1" type="noConversion"/>
  </si>
  <si>
    <t>覆盖肺癌（29名)，共29名VIP</t>
    <phoneticPr fontId="1" type="noConversion"/>
  </si>
  <si>
    <t>1-6</t>
    <phoneticPr fontId="1" type="noConversion"/>
  </si>
  <si>
    <t>021-24115888</t>
    <phoneticPr fontId="18" type="noConversion"/>
  </si>
  <si>
    <t>覆盖胃肠领域（38名），共38位VIP</t>
    <phoneticPr fontId="1" type="noConversion"/>
  </si>
  <si>
    <t>2021.3月份结算明细表 Quotation Breakdown</t>
    <phoneticPr fontId="1" type="noConversion"/>
  </si>
  <si>
    <t>按实际结算</t>
    <phoneticPr fontId="1" type="noConversion"/>
  </si>
  <si>
    <t>22元/篇，实际结算：115篇</t>
    <phoneticPr fontId="1" type="noConversion"/>
  </si>
  <si>
    <t>22元/篇，实际结算：363篇</t>
    <phoneticPr fontId="1" type="noConversion"/>
  </si>
  <si>
    <t>覆盖乳腺癌（11名)，共12名VIP</t>
    <phoneticPr fontId="1" type="noConversion"/>
  </si>
  <si>
    <t>22元/篇，实际结算：174篇；搜集整理0篇，11元/篇</t>
    <phoneticPr fontId="1" type="noConversion"/>
  </si>
  <si>
    <t>覆盖心血管（20名），共21位VIP</t>
    <phoneticPr fontId="1" type="noConversion"/>
  </si>
  <si>
    <t>22元/篇，实际结算：365篇</t>
    <phoneticPr fontId="1" type="noConversion"/>
  </si>
  <si>
    <t>22元/篇，实际结算：306篇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</si>
</sst>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%"/>
  </numFmts>
  <fonts count="50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name val="微软雅黑"/>
      <family val="2"/>
      <charset val="134"/>
    </font>
    <font>
      <b/>
      <sz val="12"/>
      <color rgb="FFFF0000"/>
      <name val="Microsoft YaHei UI"/>
      <family val="2"/>
      <charset val="134"/>
    </font>
    <font>
      <b/>
      <sz val="20"/>
      <name val="Microsoft YaHei UI"/>
      <family val="2"/>
      <charset val="134"/>
    </font>
    <font>
      <sz val="10"/>
      <color theme="0" tint="-0.499984740745262"/>
      <name val="Microsoft YaHei UI"/>
      <family val="2"/>
      <charset val="134"/>
    </font>
    <font>
      <b/>
      <sz val="14"/>
      <name val="Microsoft YaHei UI"/>
      <family val="2"/>
      <charset val="134"/>
    </font>
    <font>
      <sz val="14"/>
      <name val="Microsoft YaHei UI"/>
      <family val="2"/>
      <charset val="134"/>
    </font>
    <font>
      <sz val="11"/>
      <color theme="0" tint="-0.499984740745262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21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87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6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7" fillId="0" borderId="0" xfId="0" applyFont="1"/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43" fontId="34" fillId="0" borderId="0" xfId="62" applyNumberFormat="1" applyFont="1" applyBorder="1" applyAlignment="1"/>
    <xf numFmtId="0" fontId="40" fillId="25" borderId="12" xfId="0" applyFont="1" applyFill="1" applyBorder="1" applyAlignment="1">
      <alignment horizontal="center" vertical="center"/>
    </xf>
    <xf numFmtId="0" fontId="40" fillId="25" borderId="0" xfId="0" applyFont="1" applyFill="1" applyBorder="1" applyAlignment="1">
      <alignment horizontal="left"/>
    </xf>
    <xf numFmtId="177" fontId="34" fillId="25" borderId="0" xfId="0" applyNumberFormat="1" applyFont="1" applyFill="1" applyBorder="1" applyAlignment="1">
      <alignment horizontal="right" vertical="center"/>
    </xf>
    <xf numFmtId="49" fontId="41" fillId="0" borderId="16" xfId="0" applyNumberFormat="1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vertical="center" wrapText="1"/>
    </xf>
    <xf numFmtId="179" fontId="34" fillId="0" borderId="16" xfId="0" applyNumberFormat="1" applyFont="1" applyFill="1" applyBorder="1" applyAlignment="1">
      <alignment horizontal="right" vertical="center"/>
    </xf>
    <xf numFmtId="179" fontId="40" fillId="0" borderId="1" xfId="0" applyNumberFormat="1" applyFont="1" applyBorder="1" applyAlignment="1">
      <alignment horizontal="right"/>
    </xf>
    <xf numFmtId="10" fontId="40" fillId="25" borderId="13" xfId="63" applyNumberFormat="1" applyFont="1" applyFill="1" applyBorder="1" applyAlignment="1">
      <alignment horizontal="right"/>
    </xf>
    <xf numFmtId="180" fontId="44" fillId="0" borderId="15" xfId="0" applyNumberFormat="1" applyFont="1" applyFill="1" applyBorder="1" applyAlignment="1">
      <alignment horizontal="right"/>
    </xf>
    <xf numFmtId="0" fontId="34" fillId="0" borderId="0" xfId="0" applyFont="1" applyAlignment="1">
      <alignment wrapText="1"/>
    </xf>
    <xf numFmtId="176" fontId="34" fillId="0" borderId="1" xfId="62" applyFont="1" applyBorder="1" applyAlignment="1">
      <alignment wrapText="1"/>
    </xf>
    <xf numFmtId="2" fontId="34" fillId="0" borderId="1" xfId="62" applyNumberFormat="1" applyFont="1" applyBorder="1" applyAlignment="1">
      <alignment wrapText="1"/>
    </xf>
    <xf numFmtId="43" fontId="34" fillId="0" borderId="1" xfId="62" applyNumberFormat="1" applyFont="1" applyBorder="1" applyAlignment="1">
      <alignment wrapText="1"/>
    </xf>
    <xf numFmtId="0" fontId="34" fillId="25" borderId="0" xfId="0" applyFont="1" applyFill="1" applyBorder="1" applyAlignment="1">
      <alignment wrapText="1"/>
    </xf>
    <xf numFmtId="0" fontId="42" fillId="0" borderId="16" xfId="0" applyFont="1" applyFill="1" applyBorder="1" applyAlignment="1" applyProtection="1">
      <alignment horizontal="left" vertical="center" wrapText="1"/>
    </xf>
    <xf numFmtId="181" fontId="40" fillId="25" borderId="0" xfId="0" applyNumberFormat="1" applyFont="1" applyFill="1" applyBorder="1" applyAlignment="1">
      <alignment horizontal="left"/>
    </xf>
    <xf numFmtId="0" fontId="47" fillId="25" borderId="12" xfId="0" applyFont="1" applyFill="1" applyBorder="1" applyAlignment="1">
      <alignment horizontal="center" vertical="center"/>
    </xf>
    <xf numFmtId="0" fontId="47" fillId="25" borderId="0" xfId="0" applyFont="1" applyFill="1" applyBorder="1" applyAlignment="1">
      <alignment horizontal="left"/>
    </xf>
    <xf numFmtId="0" fontId="48" fillId="25" borderId="0" xfId="0" applyFont="1" applyFill="1" applyBorder="1" applyAlignment="1">
      <alignment wrapText="1"/>
    </xf>
    <xf numFmtId="177" fontId="48" fillId="25" borderId="0" xfId="0" applyNumberFormat="1" applyFont="1" applyFill="1" applyBorder="1" applyAlignment="1">
      <alignment horizontal="right" vertical="center"/>
    </xf>
    <xf numFmtId="178" fontId="47" fillId="25" borderId="13" xfId="0" applyNumberFormat="1" applyFont="1" applyFill="1" applyBorder="1" applyAlignment="1">
      <alignment horizontal="right"/>
    </xf>
    <xf numFmtId="0" fontId="48" fillId="0" borderId="0" xfId="0" applyFont="1"/>
    <xf numFmtId="0" fontId="41" fillId="24" borderId="0" xfId="0" applyFont="1" applyFill="1" applyAlignment="1">
      <alignment horizontal="right" vertical="center" wrapText="1"/>
    </xf>
    <xf numFmtId="0" fontId="41" fillId="0" borderId="16" xfId="0" applyFont="1" applyFill="1" applyBorder="1" applyAlignment="1">
      <alignment horizontal="left" vertical="center" wrapText="1"/>
    </xf>
    <xf numFmtId="176" fontId="34" fillId="0" borderId="0" xfId="62" applyFont="1" applyBorder="1" applyAlignment="1">
      <alignment wrapText="1"/>
    </xf>
    <xf numFmtId="2" fontId="34" fillId="0" borderId="0" xfId="62" applyNumberFormat="1" applyFont="1" applyBorder="1" applyAlignment="1">
      <alignment wrapText="1"/>
    </xf>
    <xf numFmtId="43" fontId="34" fillId="0" borderId="0" xfId="62" applyNumberFormat="1" applyFont="1" applyBorder="1" applyAlignment="1">
      <alignment wrapText="1"/>
    </xf>
    <xf numFmtId="0" fontId="35" fillId="27" borderId="1" xfId="0" applyFont="1" applyFill="1" applyBorder="1" applyAlignment="1">
      <alignment horizontal="center" vertical="center" wrapText="1"/>
    </xf>
    <xf numFmtId="0" fontId="35" fillId="27" borderId="19" xfId="0" applyFont="1" applyFill="1" applyBorder="1" applyAlignment="1">
      <alignment horizontal="center" vertical="center" wrapText="1"/>
    </xf>
    <xf numFmtId="177" fontId="39" fillId="27" borderId="1" xfId="0" applyNumberFormat="1" applyFont="1" applyFill="1" applyBorder="1" applyAlignment="1">
      <alignment horizontal="center" vertical="center" wrapText="1"/>
    </xf>
    <xf numFmtId="177" fontId="35" fillId="27" borderId="1" xfId="0" applyNumberFormat="1" applyFont="1" applyFill="1" applyBorder="1" applyAlignment="1">
      <alignment horizontal="center" vertical="center" wrapText="1"/>
    </xf>
    <xf numFmtId="177" fontId="35" fillId="27" borderId="11" xfId="0" applyNumberFormat="1" applyFont="1" applyFill="1" applyBorder="1" applyAlignment="1">
      <alignment horizontal="center" vertical="center" wrapText="1"/>
    </xf>
    <xf numFmtId="177" fontId="35" fillId="27" borderId="1" xfId="0" applyNumberFormat="1" applyFont="1" applyFill="1" applyBorder="1" applyAlignment="1">
      <alignment horizontal="right" vertical="center" wrapText="1"/>
    </xf>
    <xf numFmtId="0" fontId="35" fillId="27" borderId="11" xfId="0" applyFont="1" applyFill="1" applyBorder="1" applyAlignment="1">
      <alignment horizontal="center" vertical="center"/>
    </xf>
    <xf numFmtId="0" fontId="35" fillId="27" borderId="1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vertical="center" wrapText="1"/>
    </xf>
    <xf numFmtId="0" fontId="43" fillId="0" borderId="16" xfId="0" applyFont="1" applyFill="1" applyBorder="1" applyAlignment="1">
      <alignment horizontal="left" vertical="center" wrapText="1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5" fillId="27" borderId="18" xfId="0" applyFont="1" applyFill="1" applyBorder="1" applyAlignment="1">
      <alignment horizontal="center" vertical="center" wrapText="1"/>
    </xf>
    <xf numFmtId="180" fontId="34" fillId="0" borderId="0" xfId="0" applyNumberFormat="1" applyFont="1"/>
    <xf numFmtId="0" fontId="0" fillId="0" borderId="0" xfId="0" applyAlignment="1">
      <alignment horizontal="right"/>
    </xf>
    <xf numFmtId="0" fontId="0" fillId="27" borderId="1" xfId="0" applyFont="1" applyFill="1" applyBorder="1" applyAlignment="1">
      <alignment horizontal="center" vertical="center"/>
    </xf>
    <xf numFmtId="180" fontId="0" fillId="0" borderId="0" xfId="0" applyNumberFormat="1"/>
    <xf numFmtId="0" fontId="34" fillId="0" borderId="0" xfId="0" applyFont="1"/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5" fillId="27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8" fillId="0" borderId="20" xfId="0" applyFont="1" applyBorder="1" applyAlignment="1">
      <alignment horizontal="center" wrapText="1"/>
    </xf>
    <xf numFmtId="0" fontId="35" fillId="27" borderId="17" xfId="0" applyFont="1" applyFill="1" applyBorder="1" applyAlignment="1">
      <alignment horizontal="center" vertical="center" wrapText="1"/>
    </xf>
    <xf numFmtId="0" fontId="35" fillId="27" borderId="18" xfId="0" applyFont="1" applyFill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/>
    </xf>
    <xf numFmtId="0" fontId="40" fillId="0" borderId="17" xfId="0" applyFont="1" applyBorder="1" applyAlignment="1">
      <alignment horizontal="right"/>
    </xf>
    <xf numFmtId="0" fontId="40" fillId="0" borderId="18" xfId="0" applyFont="1" applyBorder="1" applyAlignment="1">
      <alignment horizontal="right"/>
    </xf>
    <xf numFmtId="0" fontId="40" fillId="0" borderId="19" xfId="0" applyFont="1" applyBorder="1" applyAlignment="1">
      <alignment horizontal="right"/>
    </xf>
    <xf numFmtId="0" fontId="40" fillId="0" borderId="11" xfId="0" applyFont="1" applyBorder="1" applyAlignment="1">
      <alignment horizontal="right"/>
    </xf>
    <xf numFmtId="0" fontId="40" fillId="0" borderId="14" xfId="0" applyFont="1" applyBorder="1" applyAlignment="1">
      <alignment horizontal="right"/>
    </xf>
    <xf numFmtId="0" fontId="40" fillId="0" borderId="15" xfId="0" applyFont="1" applyBorder="1" applyAlignment="1">
      <alignment horizontal="right"/>
    </xf>
    <xf numFmtId="0" fontId="40" fillId="27" borderId="11" xfId="0" applyFont="1" applyFill="1" applyBorder="1" applyAlignment="1">
      <alignment horizontal="center" vertical="center"/>
    </xf>
    <xf numFmtId="0" fontId="40" fillId="27" borderId="14" xfId="0" applyFont="1" applyFill="1" applyBorder="1" applyAlignment="1">
      <alignment horizontal="center" vertical="center"/>
    </xf>
    <xf numFmtId="0" fontId="40" fillId="27" borderId="18" xfId="0" applyFont="1" applyFill="1" applyBorder="1" applyAlignment="1">
      <alignment horizontal="center" vertical="center"/>
    </xf>
    <xf numFmtId="0" fontId="40" fillId="27" borderId="15" xfId="0" applyFont="1" applyFill="1" applyBorder="1" applyAlignment="1">
      <alignment horizontal="center" vertical="center"/>
    </xf>
    <xf numFmtId="0" fontId="35" fillId="26" borderId="1" xfId="0" applyFont="1" applyFill="1" applyBorder="1" applyAlignment="1">
      <alignment horizontal="center" vertical="center"/>
    </xf>
    <xf numFmtId="0" fontId="35" fillId="26" borderId="16" xfId="0" applyFont="1" applyFill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</cellXfs>
  <cellStyles count="121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0"/>
  <tableStyles count="0" defaultTableStyle="TableStyleMedium2" defaultPivotStyle="PivotStyleLight16"/>
  <colors>
    <mruColors>
      <color rgb="FFBD6BEB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8"/>
  <sheetViews>
    <sheetView showGridLines="0" tabSelected="1" topLeftCell="D15" zoomScale="71" zoomScaleNormal="71" workbookViewId="0">
      <selection activeCell="N22" sqref="N22"/>
    </sheetView>
  </sheetViews>
  <sheetFormatPr defaultRowHeight="14.25"/>
  <cols>
    <col min="1" max="2" width="9" style="66"/>
    <col min="3" max="3" width="27.625" style="66" customWidth="1"/>
    <col min="4" max="4" width="37.5" style="66" customWidth="1"/>
    <col min="5" max="5" width="38.125" style="66" customWidth="1"/>
    <col min="6" max="10" width="9" style="66"/>
    <col min="11" max="11" width="14.75" style="66" customWidth="1"/>
    <col min="12" max="12" width="18.75" style="66" customWidth="1"/>
    <col min="13" max="16384" width="9" style="66"/>
  </cols>
  <sheetData>
    <row r="1" spans="2:12" ht="27.75">
      <c r="B1" s="68" t="s">
        <v>38</v>
      </c>
      <c r="C1" s="68"/>
      <c r="D1" s="68"/>
      <c r="E1" s="68"/>
      <c r="F1" s="63"/>
      <c r="G1" s="63"/>
      <c r="H1" s="62"/>
      <c r="I1" s="62"/>
      <c r="J1" s="62"/>
      <c r="K1" s="62"/>
    </row>
    <row r="2" spans="2:12" ht="20.25">
      <c r="B2" s="69" t="s">
        <v>39</v>
      </c>
      <c r="C2" s="69"/>
      <c r="D2" s="69"/>
      <c r="E2" s="69"/>
      <c r="F2" s="64"/>
      <c r="G2" s="64"/>
      <c r="H2" s="62"/>
      <c r="I2" s="2"/>
      <c r="J2" s="2"/>
      <c r="K2" s="2"/>
    </row>
    <row r="3" spans="2:12" ht="32.25" customHeight="1">
      <c r="B3" s="3"/>
      <c r="C3" s="4" t="s">
        <v>2</v>
      </c>
      <c r="D3" s="39" t="s">
        <v>15</v>
      </c>
      <c r="E3" s="26"/>
      <c r="F3" s="26"/>
      <c r="G3" s="26"/>
      <c r="H3" s="2"/>
      <c r="I3" s="2"/>
      <c r="J3" s="2"/>
      <c r="K3" s="2"/>
    </row>
    <row r="4" spans="2:12" ht="15.75">
      <c r="B4" s="50" t="s">
        <v>3</v>
      </c>
      <c r="C4" s="51" t="s">
        <v>4</v>
      </c>
      <c r="D4" s="60" t="s">
        <v>45</v>
      </c>
      <c r="E4" s="44" t="s">
        <v>22</v>
      </c>
      <c r="F4" s="52"/>
      <c r="G4" s="26"/>
      <c r="H4" s="5"/>
      <c r="I4" s="2"/>
      <c r="J4" s="2"/>
      <c r="K4" s="2"/>
    </row>
    <row r="5" spans="2:12" ht="15.75" customHeight="1">
      <c r="B5" s="6">
        <v>1</v>
      </c>
      <c r="C5" s="7" t="str">
        <f>C11</f>
        <v>文献查找</v>
      </c>
      <c r="D5" s="8">
        <f>K18</f>
        <v>32308</v>
      </c>
      <c r="E5" s="27"/>
      <c r="F5" s="41"/>
      <c r="G5" s="26"/>
      <c r="H5" s="9"/>
      <c r="I5" s="2"/>
      <c r="J5" s="2"/>
      <c r="K5" s="2"/>
    </row>
    <row r="6" spans="2:12" ht="15.75" customHeight="1">
      <c r="B6" s="6">
        <v>2</v>
      </c>
      <c r="C6" s="7" t="s">
        <v>13</v>
      </c>
      <c r="D6" s="10">
        <f>K20</f>
        <v>1938.48</v>
      </c>
      <c r="E6" s="28"/>
      <c r="F6" s="42"/>
      <c r="G6" s="26"/>
      <c r="H6" s="2"/>
      <c r="I6" s="2"/>
      <c r="J6" s="2"/>
      <c r="K6" s="2"/>
    </row>
    <row r="7" spans="2:12" ht="15.75" customHeight="1">
      <c r="B7" s="11"/>
      <c r="C7" s="7" t="s">
        <v>0</v>
      </c>
      <c r="D7" s="12">
        <f>SUM(D5:D6)</f>
        <v>34246.480000000003</v>
      </c>
      <c r="E7" s="29"/>
      <c r="F7" s="43"/>
      <c r="G7" s="26"/>
      <c r="H7" s="2"/>
      <c r="I7" s="2"/>
      <c r="J7" s="2"/>
      <c r="K7" s="2"/>
    </row>
    <row r="8" spans="2:12" ht="15.75">
      <c r="B8" s="13"/>
      <c r="C8" s="14"/>
      <c r="D8" s="14"/>
      <c r="E8" s="15"/>
      <c r="F8" s="15"/>
      <c r="G8" s="26"/>
      <c r="H8" s="2"/>
      <c r="I8" s="2"/>
      <c r="J8" s="2"/>
      <c r="K8" s="2"/>
    </row>
    <row r="9" spans="2:12" ht="27.75">
      <c r="B9" s="13"/>
      <c r="C9" s="70" t="s">
        <v>47</v>
      </c>
      <c r="D9" s="70"/>
      <c r="E9" s="70"/>
      <c r="F9" s="70"/>
      <c r="G9" s="70"/>
      <c r="H9" s="70"/>
      <c r="I9" s="70"/>
      <c r="J9" s="70"/>
      <c r="K9" s="70"/>
    </row>
    <row r="10" spans="2:12" ht="31.5">
      <c r="B10" s="44" t="s">
        <v>6</v>
      </c>
      <c r="C10" s="71" t="s">
        <v>7</v>
      </c>
      <c r="D10" s="72"/>
      <c r="E10" s="72"/>
      <c r="F10" s="65"/>
      <c r="G10" s="45" t="s">
        <v>24</v>
      </c>
      <c r="H10" s="46" t="s">
        <v>16</v>
      </c>
      <c r="I10" s="47" t="s">
        <v>17</v>
      </c>
      <c r="J10" s="48" t="s">
        <v>8</v>
      </c>
      <c r="K10" s="49" t="s">
        <v>9</v>
      </c>
    </row>
    <row r="11" spans="2:12" ht="18.75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89.25" customHeight="1">
      <c r="B12" s="19" t="s">
        <v>18</v>
      </c>
      <c r="C12" s="31" t="s">
        <v>23</v>
      </c>
      <c r="D12" s="53" t="s">
        <v>42</v>
      </c>
      <c r="E12" s="40" t="s">
        <v>49</v>
      </c>
      <c r="F12" s="40" t="s">
        <v>26</v>
      </c>
      <c r="G12" s="40">
        <v>1</v>
      </c>
      <c r="H12" s="20">
        <v>1</v>
      </c>
      <c r="I12" s="21">
        <v>115</v>
      </c>
      <c r="J12" s="22">
        <v>22</v>
      </c>
      <c r="K12" s="22">
        <f>G12*H12*I12*J12</f>
        <v>2530</v>
      </c>
      <c r="L12" s="73" t="s">
        <v>48</v>
      </c>
    </row>
    <row r="13" spans="2:12" ht="89.25" customHeight="1">
      <c r="B13" s="19" t="s">
        <v>20</v>
      </c>
      <c r="C13" s="31" t="s">
        <v>23</v>
      </c>
      <c r="D13" s="53" t="s">
        <v>43</v>
      </c>
      <c r="E13" s="40" t="s">
        <v>50</v>
      </c>
      <c r="F13" s="40" t="s">
        <v>26</v>
      </c>
      <c r="G13" s="40">
        <v>1</v>
      </c>
      <c r="H13" s="20">
        <v>1</v>
      </c>
      <c r="I13" s="21">
        <v>363</v>
      </c>
      <c r="J13" s="22">
        <v>22</v>
      </c>
      <c r="K13" s="22">
        <f>I13*J13</f>
        <v>7986</v>
      </c>
      <c r="L13" s="73"/>
    </row>
    <row r="14" spans="2:12" ht="89.25" customHeight="1">
      <c r="B14" s="19" t="s">
        <v>36</v>
      </c>
      <c r="C14" s="31" t="s">
        <v>23</v>
      </c>
      <c r="D14" s="53" t="s">
        <v>51</v>
      </c>
      <c r="E14" s="40" t="s">
        <v>52</v>
      </c>
      <c r="F14" s="40" t="s">
        <v>26</v>
      </c>
      <c r="G14" s="40">
        <v>1</v>
      </c>
      <c r="H14" s="20">
        <v>1</v>
      </c>
      <c r="I14" s="21">
        <v>174</v>
      </c>
      <c r="J14" s="22">
        <v>22</v>
      </c>
      <c r="K14" s="22">
        <f>118*20+67*10</f>
        <v>3030</v>
      </c>
      <c r="L14" s="73"/>
    </row>
    <row r="15" spans="2:12" ht="89.25" customHeight="1">
      <c r="B15" s="19" t="s">
        <v>37</v>
      </c>
      <c r="C15" s="31" t="s">
        <v>23</v>
      </c>
      <c r="D15" s="53" t="s">
        <v>53</v>
      </c>
      <c r="E15" s="40" t="s">
        <v>54</v>
      </c>
      <c r="F15" s="40" t="s">
        <v>26</v>
      </c>
      <c r="G15" s="40">
        <v>1</v>
      </c>
      <c r="H15" s="20">
        <v>1</v>
      </c>
      <c r="I15" s="21">
        <v>365</v>
      </c>
      <c r="J15" s="22">
        <v>22</v>
      </c>
      <c r="K15" s="22">
        <f>I15*J15</f>
        <v>8030</v>
      </c>
      <c r="L15" s="73"/>
    </row>
    <row r="16" spans="2:12" ht="89.25" customHeight="1">
      <c r="B16" s="19" t="s">
        <v>41</v>
      </c>
      <c r="C16" s="31" t="s">
        <v>23</v>
      </c>
      <c r="D16" s="53" t="s">
        <v>46</v>
      </c>
      <c r="E16" s="40" t="s">
        <v>55</v>
      </c>
      <c r="F16" s="40" t="s">
        <v>26</v>
      </c>
      <c r="G16" s="40">
        <v>1</v>
      </c>
      <c r="H16" s="20">
        <v>1</v>
      </c>
      <c r="I16" s="21">
        <v>306</v>
      </c>
      <c r="J16" s="22">
        <v>22</v>
      </c>
      <c r="K16" s="22">
        <f>J16*H16*I16*G16</f>
        <v>6732</v>
      </c>
      <c r="L16" s="73"/>
    </row>
    <row r="17" spans="2:12" ht="89.25" customHeight="1">
      <c r="B17" s="19" t="s">
        <v>44</v>
      </c>
      <c r="C17" s="31" t="s">
        <v>25</v>
      </c>
      <c r="D17" s="54" t="s">
        <v>29</v>
      </c>
      <c r="E17" s="40" t="s">
        <v>40</v>
      </c>
      <c r="F17" s="40" t="s">
        <v>27</v>
      </c>
      <c r="G17" s="40">
        <v>1</v>
      </c>
      <c r="H17" s="20">
        <v>1</v>
      </c>
      <c r="I17" s="21">
        <v>10</v>
      </c>
      <c r="J17" s="22">
        <v>400</v>
      </c>
      <c r="K17" s="22">
        <f>J17*H17*I17*G17</f>
        <v>4000</v>
      </c>
      <c r="L17" s="73"/>
    </row>
    <row r="18" spans="2:12" ht="15.75">
      <c r="B18" s="74" t="s">
        <v>10</v>
      </c>
      <c r="C18" s="75"/>
      <c r="D18" s="75"/>
      <c r="E18" s="75"/>
      <c r="F18" s="75"/>
      <c r="G18" s="75"/>
      <c r="H18" s="75"/>
      <c r="I18" s="75"/>
      <c r="J18" s="76"/>
      <c r="K18" s="23">
        <f>SUM(K12:K17)</f>
        <v>32308</v>
      </c>
    </row>
    <row r="19" spans="2:12" ht="15.75">
      <c r="B19" s="16">
        <v>2</v>
      </c>
      <c r="C19" s="17" t="s">
        <v>13</v>
      </c>
      <c r="D19" s="17"/>
      <c r="E19" s="32">
        <v>0.06</v>
      </c>
      <c r="F19" s="32"/>
      <c r="G19" s="30"/>
      <c r="H19" s="18"/>
      <c r="I19" s="18"/>
      <c r="J19" s="18"/>
      <c r="K19" s="24"/>
    </row>
    <row r="20" spans="2:12" ht="15.75">
      <c r="B20" s="77" t="s">
        <v>11</v>
      </c>
      <c r="C20" s="78"/>
      <c r="D20" s="75"/>
      <c r="E20" s="78"/>
      <c r="F20" s="75"/>
      <c r="G20" s="75"/>
      <c r="H20" s="78"/>
      <c r="I20" s="78"/>
      <c r="J20" s="79"/>
      <c r="K20" s="23">
        <f>K18*E19</f>
        <v>1938.48</v>
      </c>
    </row>
    <row r="21" spans="2:12" ht="15.75">
      <c r="B21" s="80"/>
      <c r="C21" s="81"/>
      <c r="D21" s="82"/>
      <c r="E21" s="81"/>
      <c r="F21" s="82"/>
      <c r="G21" s="82"/>
      <c r="H21" s="81"/>
      <c r="I21" s="81"/>
      <c r="J21" s="81"/>
      <c r="K21" s="83"/>
    </row>
    <row r="22" spans="2:12" ht="15.75">
      <c r="B22" s="84" t="s">
        <v>12</v>
      </c>
      <c r="C22" s="84"/>
      <c r="D22" s="85"/>
      <c r="E22" s="84"/>
      <c r="F22" s="85"/>
      <c r="G22" s="85"/>
      <c r="H22" s="84"/>
      <c r="I22" s="84"/>
      <c r="J22" s="84"/>
      <c r="K22" s="25">
        <f>K18+K20</f>
        <v>34246.480000000003</v>
      </c>
    </row>
    <row r="24" spans="2:12">
      <c r="D24" s="59"/>
    </row>
    <row r="25" spans="2:12">
      <c r="B25" s="67"/>
      <c r="C25" s="67"/>
    </row>
    <row r="28" spans="2:12">
      <c r="D28" s="61"/>
    </row>
  </sheetData>
  <mergeCells count="10">
    <mergeCell ref="L12:L17"/>
    <mergeCell ref="B18:J18"/>
    <mergeCell ref="B20:J20"/>
    <mergeCell ref="B21:K21"/>
    <mergeCell ref="B22:J22"/>
    <mergeCell ref="B25:C25"/>
    <mergeCell ref="B1:E1"/>
    <mergeCell ref="B2:E2"/>
    <mergeCell ref="C9:K9"/>
    <mergeCell ref="C10:E10"/>
  </mergeCells>
  <phoneticPr fontId="1" type="noConversion"/>
  <pageMargins left="0.7" right="0.7" top="0.75" bottom="0.75" header="0.3" footer="0.3"/>
  <pageSetup paperSize="9" orientation="portrait" verticalDpi="0" r:id="rId1"/>
  <ignoredErrors>
    <ignoredError sqref="K1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0"/>
  <sheetViews>
    <sheetView topLeftCell="A10" zoomScale="90" zoomScaleNormal="90" workbookViewId="0">
      <selection activeCell="E12" sqref="E12"/>
    </sheetView>
  </sheetViews>
  <sheetFormatPr defaultColWidth="8.875" defaultRowHeight="15.75"/>
  <cols>
    <col min="1" max="1" width="8.875" style="1"/>
    <col min="2" max="2" width="8.5" style="1" customWidth="1"/>
    <col min="3" max="3" width="25.625" style="1" customWidth="1"/>
    <col min="4" max="4" width="40.875" style="1" customWidth="1"/>
    <col min="5" max="5" width="34.125" style="1" customWidth="1"/>
    <col min="6" max="6" width="7.25" style="1" customWidth="1"/>
    <col min="7" max="7" width="8.25" style="26" bestFit="1" customWidth="1"/>
    <col min="8" max="8" width="6.25" style="1" bestFit="1" customWidth="1"/>
    <col min="9" max="9" width="6.5" style="1" bestFit="1" customWidth="1"/>
    <col min="10" max="10" width="11.5" style="1" bestFit="1" customWidth="1"/>
    <col min="11" max="11" width="13.625" style="1" customWidth="1"/>
    <col min="12" max="12" width="18" style="1" customWidth="1"/>
    <col min="13" max="16384" width="8.875" style="1"/>
  </cols>
  <sheetData>
    <row r="1" spans="2:12" ht="27.75">
      <c r="B1" s="68" t="s">
        <v>28</v>
      </c>
      <c r="C1" s="68"/>
      <c r="D1" s="68"/>
      <c r="E1" s="68"/>
      <c r="F1" s="55"/>
      <c r="G1" s="55"/>
    </row>
    <row r="2" spans="2:12" ht="20.25">
      <c r="B2" s="69" t="s">
        <v>1</v>
      </c>
      <c r="C2" s="69"/>
      <c r="D2" s="69"/>
      <c r="E2" s="69"/>
      <c r="F2" s="56"/>
      <c r="G2" s="56"/>
      <c r="I2" s="2"/>
      <c r="J2" s="2"/>
      <c r="K2" s="2"/>
    </row>
    <row r="3" spans="2:12" ht="31.5">
      <c r="B3" s="3"/>
      <c r="C3" s="4" t="s">
        <v>2</v>
      </c>
      <c r="D3" s="39" t="s">
        <v>15</v>
      </c>
      <c r="E3" s="26"/>
      <c r="F3" s="26"/>
      <c r="H3" s="2"/>
      <c r="I3" s="2"/>
      <c r="J3" s="2"/>
      <c r="K3" s="2"/>
    </row>
    <row r="4" spans="2:12">
      <c r="B4" s="50" t="s">
        <v>3</v>
      </c>
      <c r="C4" s="51" t="s">
        <v>4</v>
      </c>
      <c r="D4" s="51" t="s">
        <v>5</v>
      </c>
      <c r="E4" s="44" t="s">
        <v>22</v>
      </c>
      <c r="F4" s="52"/>
      <c r="H4" s="5"/>
      <c r="I4" s="2"/>
      <c r="J4" s="2"/>
      <c r="K4" s="2"/>
    </row>
    <row r="5" spans="2:12">
      <c r="B5" s="6">
        <v>1</v>
      </c>
      <c r="C5" s="7" t="str">
        <f>C11</f>
        <v>文献查找</v>
      </c>
      <c r="D5" s="8">
        <f>K14</f>
        <v>163500</v>
      </c>
      <c r="E5" s="27"/>
      <c r="F5" s="41"/>
      <c r="H5" s="9"/>
      <c r="I5" s="2"/>
      <c r="J5" s="2"/>
      <c r="K5" s="2"/>
    </row>
    <row r="6" spans="2:12">
      <c r="B6" s="6">
        <v>2</v>
      </c>
      <c r="C6" s="7" t="s">
        <v>13</v>
      </c>
      <c r="D6" s="10">
        <f>K16</f>
        <v>9810</v>
      </c>
      <c r="E6" s="28"/>
      <c r="F6" s="42"/>
      <c r="H6" s="2"/>
      <c r="I6" s="2"/>
      <c r="J6" s="2"/>
      <c r="K6" s="2"/>
    </row>
    <row r="7" spans="2:12">
      <c r="B7" s="11"/>
      <c r="C7" s="7" t="s">
        <v>0</v>
      </c>
      <c r="D7" s="12">
        <f>SUM(D5:D6)</f>
        <v>173310</v>
      </c>
      <c r="E7" s="29"/>
      <c r="F7" s="43"/>
      <c r="H7" s="2"/>
      <c r="I7" s="2"/>
      <c r="J7" s="2"/>
      <c r="K7" s="2"/>
    </row>
    <row r="8" spans="2:12">
      <c r="B8" s="13"/>
      <c r="C8" s="14"/>
      <c r="D8" s="14"/>
      <c r="E8" s="15"/>
      <c r="F8" s="15"/>
      <c r="H8" s="2"/>
      <c r="I8" s="2"/>
      <c r="J8" s="2"/>
      <c r="K8" s="2"/>
    </row>
    <row r="9" spans="2:12" ht="27.75">
      <c r="B9" s="13"/>
      <c r="C9" s="70" t="s">
        <v>14</v>
      </c>
      <c r="D9" s="70"/>
      <c r="E9" s="70"/>
      <c r="F9" s="70"/>
      <c r="G9" s="70"/>
      <c r="H9" s="70"/>
      <c r="I9" s="70"/>
      <c r="J9" s="70"/>
      <c r="K9" s="70"/>
    </row>
    <row r="10" spans="2:12" ht="39" customHeight="1">
      <c r="B10" s="44" t="s">
        <v>6</v>
      </c>
      <c r="C10" s="71" t="s">
        <v>7</v>
      </c>
      <c r="D10" s="72"/>
      <c r="E10" s="72"/>
      <c r="F10" s="57"/>
      <c r="G10" s="45" t="s">
        <v>24</v>
      </c>
      <c r="H10" s="46" t="s">
        <v>16</v>
      </c>
      <c r="I10" s="47" t="s">
        <v>17</v>
      </c>
      <c r="J10" s="48" t="s">
        <v>8</v>
      </c>
      <c r="K10" s="49" t="s">
        <v>9</v>
      </c>
    </row>
    <row r="11" spans="2:12" s="38" customFormat="1" ht="23.25" customHeight="1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69.75" customHeight="1">
      <c r="B12" s="19" t="s">
        <v>18</v>
      </c>
      <c r="C12" s="31" t="s">
        <v>23</v>
      </c>
      <c r="D12" s="53" t="s">
        <v>31</v>
      </c>
      <c r="E12" s="40" t="s">
        <v>30</v>
      </c>
      <c r="F12" s="40" t="s">
        <v>26</v>
      </c>
      <c r="G12" s="40">
        <v>5</v>
      </c>
      <c r="H12" s="20">
        <v>15</v>
      </c>
      <c r="I12" s="21">
        <v>97</v>
      </c>
      <c r="J12" s="22">
        <v>20</v>
      </c>
      <c r="K12" s="22">
        <f>J12*H12*I12*G12</f>
        <v>145500</v>
      </c>
      <c r="L12" s="86" t="s">
        <v>21</v>
      </c>
    </row>
    <row r="13" spans="2:12" ht="69.75" customHeight="1">
      <c r="B13" s="19" t="s">
        <v>20</v>
      </c>
      <c r="C13" s="31" t="s">
        <v>25</v>
      </c>
      <c r="D13" s="54" t="s">
        <v>29</v>
      </c>
      <c r="E13" s="40" t="s">
        <v>35</v>
      </c>
      <c r="F13" s="40" t="s">
        <v>27</v>
      </c>
      <c r="G13" s="40">
        <v>5</v>
      </c>
      <c r="H13" s="20">
        <v>1</v>
      </c>
      <c r="I13" s="21">
        <v>9</v>
      </c>
      <c r="J13" s="22">
        <v>400</v>
      </c>
      <c r="K13" s="22">
        <f>J13*H13*I13*G13</f>
        <v>18000</v>
      </c>
      <c r="L13" s="86"/>
    </row>
    <row r="14" spans="2:12">
      <c r="B14" s="74" t="s">
        <v>10</v>
      </c>
      <c r="C14" s="75"/>
      <c r="D14" s="75"/>
      <c r="E14" s="75"/>
      <c r="F14" s="75"/>
      <c r="G14" s="75"/>
      <c r="H14" s="75"/>
      <c r="I14" s="75"/>
      <c r="J14" s="76"/>
      <c r="K14" s="23">
        <f>SUM(K12:K13)</f>
        <v>163500</v>
      </c>
    </row>
    <row r="15" spans="2:12">
      <c r="B15" s="16">
        <v>2</v>
      </c>
      <c r="C15" s="17" t="s">
        <v>13</v>
      </c>
      <c r="D15" s="17"/>
      <c r="E15" s="32">
        <v>0.06</v>
      </c>
      <c r="F15" s="32"/>
      <c r="G15" s="30"/>
      <c r="H15" s="18"/>
      <c r="I15" s="18"/>
      <c r="J15" s="18"/>
      <c r="K15" s="24"/>
    </row>
    <row r="16" spans="2:12">
      <c r="B16" s="77" t="s">
        <v>11</v>
      </c>
      <c r="C16" s="78"/>
      <c r="D16" s="75"/>
      <c r="E16" s="78"/>
      <c r="F16" s="75"/>
      <c r="G16" s="75"/>
      <c r="H16" s="78"/>
      <c r="I16" s="78"/>
      <c r="J16" s="79"/>
      <c r="K16" s="23">
        <f>(K14)*E15</f>
        <v>9810</v>
      </c>
    </row>
    <row r="17" spans="2:11">
      <c r="B17" s="80"/>
      <c r="C17" s="81"/>
      <c r="D17" s="82"/>
      <c r="E17" s="81"/>
      <c r="F17" s="82"/>
      <c r="G17" s="82"/>
      <c r="H17" s="81"/>
      <c r="I17" s="81"/>
      <c r="J17" s="81"/>
      <c r="K17" s="83"/>
    </row>
    <row r="18" spans="2:11">
      <c r="B18" s="84" t="s">
        <v>12</v>
      </c>
      <c r="C18" s="84"/>
      <c r="D18" s="85"/>
      <c r="E18" s="84"/>
      <c r="F18" s="85"/>
      <c r="G18" s="85"/>
      <c r="H18" s="84"/>
      <c r="I18" s="84"/>
      <c r="J18" s="84"/>
      <c r="K18" s="25">
        <f>K14+K16</f>
        <v>173310</v>
      </c>
    </row>
    <row r="19" spans="2:11">
      <c r="B19" s="84"/>
      <c r="C19" s="84"/>
      <c r="D19" s="85"/>
      <c r="E19" s="84"/>
      <c r="F19" s="85"/>
      <c r="G19" s="85"/>
      <c r="H19" s="84"/>
      <c r="I19" s="84"/>
      <c r="J19" s="84"/>
      <c r="K19" s="25"/>
    </row>
    <row r="20" spans="2:11">
      <c r="F20" s="58"/>
    </row>
  </sheetData>
  <mergeCells count="10">
    <mergeCell ref="L12:L13"/>
    <mergeCell ref="B14:J14"/>
    <mergeCell ref="B16:J16"/>
    <mergeCell ref="B17:K17"/>
    <mergeCell ref="B18:J18"/>
    <mergeCell ref="B19:J19"/>
    <mergeCell ref="B1:E1"/>
    <mergeCell ref="B2:E2"/>
    <mergeCell ref="C9:K9"/>
    <mergeCell ref="C10:E10"/>
  </mergeCells>
  <phoneticPr fontId="1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19"/>
  <sheetViews>
    <sheetView topLeftCell="A7" zoomScale="90" zoomScaleNormal="90" workbookViewId="0">
      <selection activeCell="C13" sqref="C13"/>
    </sheetView>
  </sheetViews>
  <sheetFormatPr defaultColWidth="8.875" defaultRowHeight="15.75"/>
  <cols>
    <col min="1" max="1" width="8.875" style="1"/>
    <col min="2" max="2" width="8.5" style="1" customWidth="1"/>
    <col min="3" max="3" width="25.625" style="1" customWidth="1"/>
    <col min="4" max="4" width="40.875" style="1" customWidth="1"/>
    <col min="5" max="5" width="34.125" style="1" customWidth="1"/>
    <col min="6" max="6" width="8.625" style="1" customWidth="1"/>
    <col min="7" max="7" width="8.25" style="26" bestFit="1" customWidth="1"/>
    <col min="8" max="8" width="6.25" style="1" bestFit="1" customWidth="1"/>
    <col min="9" max="9" width="6.5" style="1" bestFit="1" customWidth="1"/>
    <col min="10" max="10" width="11.5" style="1" bestFit="1" customWidth="1"/>
    <col min="11" max="11" width="13.625" style="1" customWidth="1"/>
    <col min="12" max="12" width="18" style="1" customWidth="1"/>
    <col min="13" max="16384" width="8.875" style="1"/>
  </cols>
  <sheetData>
    <row r="1" spans="2:12" ht="27.75">
      <c r="B1" s="68" t="s">
        <v>28</v>
      </c>
      <c r="C1" s="68"/>
      <c r="D1" s="68"/>
      <c r="E1" s="68"/>
      <c r="F1" s="55"/>
      <c r="G1" s="55"/>
    </row>
    <row r="2" spans="2:12" ht="20.25">
      <c r="B2" s="69" t="s">
        <v>1</v>
      </c>
      <c r="C2" s="69"/>
      <c r="D2" s="69"/>
      <c r="E2" s="69"/>
      <c r="F2" s="56"/>
      <c r="G2" s="56"/>
      <c r="I2" s="2"/>
      <c r="J2" s="2"/>
      <c r="K2" s="2"/>
    </row>
    <row r="3" spans="2:12" ht="31.5">
      <c r="B3" s="3"/>
      <c r="C3" s="4" t="s">
        <v>2</v>
      </c>
      <c r="D3" s="39" t="s">
        <v>15</v>
      </c>
      <c r="E3" s="26"/>
      <c r="F3" s="26"/>
      <c r="H3" s="2"/>
      <c r="I3" s="2"/>
      <c r="J3" s="2"/>
      <c r="K3" s="2"/>
    </row>
    <row r="4" spans="2:12">
      <c r="B4" s="50" t="s">
        <v>3</v>
      </c>
      <c r="C4" s="51" t="s">
        <v>4</v>
      </c>
      <c r="D4" s="51" t="s">
        <v>5</v>
      </c>
      <c r="E4" s="44" t="s">
        <v>22</v>
      </c>
      <c r="F4" s="52"/>
      <c r="H4" s="5"/>
      <c r="I4" s="2"/>
      <c r="J4" s="2"/>
      <c r="K4" s="2"/>
    </row>
    <row r="5" spans="2:12">
      <c r="B5" s="6">
        <v>1</v>
      </c>
      <c r="C5" s="7" t="str">
        <f>C11</f>
        <v>文献查找</v>
      </c>
      <c r="D5" s="8">
        <f>K14</f>
        <v>33600</v>
      </c>
      <c r="E5" s="27"/>
      <c r="F5" s="41"/>
      <c r="H5" s="9"/>
      <c r="I5" s="2"/>
      <c r="J5" s="2"/>
      <c r="K5" s="2"/>
    </row>
    <row r="6" spans="2:12">
      <c r="B6" s="6">
        <v>2</v>
      </c>
      <c r="C6" s="7" t="s">
        <v>13</v>
      </c>
      <c r="D6" s="10">
        <f>K16</f>
        <v>2016</v>
      </c>
      <c r="E6" s="28"/>
      <c r="F6" s="42"/>
      <c r="H6" s="2"/>
      <c r="I6" s="2"/>
      <c r="J6" s="2"/>
      <c r="K6" s="2"/>
    </row>
    <row r="7" spans="2:12">
      <c r="B7" s="11"/>
      <c r="C7" s="7" t="s">
        <v>0</v>
      </c>
      <c r="D7" s="12">
        <f>SUM(D5:D6)</f>
        <v>35616</v>
      </c>
      <c r="E7" s="29"/>
      <c r="F7" s="43"/>
      <c r="H7" s="2"/>
      <c r="I7" s="2"/>
      <c r="J7" s="2"/>
      <c r="K7" s="2"/>
    </row>
    <row r="8" spans="2:12">
      <c r="B8" s="13"/>
      <c r="C8" s="14"/>
      <c r="D8" s="14"/>
      <c r="E8" s="15"/>
      <c r="F8" s="15"/>
      <c r="H8" s="2"/>
      <c r="I8" s="2"/>
      <c r="J8" s="2"/>
      <c r="K8" s="2"/>
    </row>
    <row r="9" spans="2:12" ht="27.75">
      <c r="B9" s="13"/>
      <c r="C9" s="70" t="s">
        <v>14</v>
      </c>
      <c r="D9" s="70"/>
      <c r="E9" s="70"/>
      <c r="F9" s="70"/>
      <c r="G9" s="70"/>
      <c r="H9" s="70"/>
      <c r="I9" s="70"/>
      <c r="J9" s="70"/>
      <c r="K9" s="70"/>
    </row>
    <row r="10" spans="2:12" ht="39" customHeight="1">
      <c r="B10" s="44" t="s">
        <v>6</v>
      </c>
      <c r="C10" s="71" t="s">
        <v>7</v>
      </c>
      <c r="D10" s="72"/>
      <c r="E10" s="72"/>
      <c r="F10" s="57"/>
      <c r="G10" s="45" t="s">
        <v>24</v>
      </c>
      <c r="H10" s="46" t="s">
        <v>16</v>
      </c>
      <c r="I10" s="47" t="s">
        <v>17</v>
      </c>
      <c r="J10" s="48" t="s">
        <v>8</v>
      </c>
      <c r="K10" s="49" t="s">
        <v>9</v>
      </c>
    </row>
    <row r="11" spans="2:12" s="38" customFormat="1" ht="23.25" customHeight="1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69.75" customHeight="1">
      <c r="B12" s="19" t="s">
        <v>18</v>
      </c>
      <c r="C12" s="31" t="s">
        <v>23</v>
      </c>
      <c r="D12" s="53" t="s">
        <v>33</v>
      </c>
      <c r="E12" s="40" t="s">
        <v>32</v>
      </c>
      <c r="F12" s="40" t="s">
        <v>26</v>
      </c>
      <c r="G12" s="40">
        <v>4</v>
      </c>
      <c r="H12" s="20">
        <v>10</v>
      </c>
      <c r="I12" s="21">
        <v>38</v>
      </c>
      <c r="J12" s="22">
        <v>20</v>
      </c>
      <c r="K12" s="22">
        <f>J12*H12*I12*G12</f>
        <v>30400</v>
      </c>
      <c r="L12" s="86" t="s">
        <v>21</v>
      </c>
    </row>
    <row r="13" spans="2:12" ht="69.75" customHeight="1">
      <c r="B13" s="19" t="s">
        <v>20</v>
      </c>
      <c r="C13" s="31" t="s">
        <v>25</v>
      </c>
      <c r="D13" s="54" t="s">
        <v>29</v>
      </c>
      <c r="E13" s="40" t="s">
        <v>34</v>
      </c>
      <c r="F13" s="40" t="s">
        <v>27</v>
      </c>
      <c r="G13" s="40">
        <v>4</v>
      </c>
      <c r="H13" s="20">
        <v>1</v>
      </c>
      <c r="I13" s="21">
        <v>2</v>
      </c>
      <c r="J13" s="22">
        <v>400</v>
      </c>
      <c r="K13" s="22">
        <f>J13*H13*I13*G13</f>
        <v>3200</v>
      </c>
      <c r="L13" s="86"/>
    </row>
    <row r="14" spans="2:12">
      <c r="B14" s="74" t="s">
        <v>10</v>
      </c>
      <c r="C14" s="75"/>
      <c r="D14" s="75"/>
      <c r="E14" s="75"/>
      <c r="F14" s="75"/>
      <c r="G14" s="75"/>
      <c r="H14" s="75"/>
      <c r="I14" s="75"/>
      <c r="J14" s="76"/>
      <c r="K14" s="23">
        <f>SUM(K12:K13)</f>
        <v>33600</v>
      </c>
    </row>
    <row r="15" spans="2:12">
      <c r="B15" s="16">
        <v>2</v>
      </c>
      <c r="C15" s="17" t="s">
        <v>13</v>
      </c>
      <c r="D15" s="17"/>
      <c r="E15" s="32">
        <v>0.06</v>
      </c>
      <c r="F15" s="32"/>
      <c r="G15" s="30"/>
      <c r="H15" s="18"/>
      <c r="I15" s="18"/>
      <c r="J15" s="18"/>
      <c r="K15" s="24"/>
    </row>
    <row r="16" spans="2:12">
      <c r="B16" s="77" t="s">
        <v>11</v>
      </c>
      <c r="C16" s="78"/>
      <c r="D16" s="75"/>
      <c r="E16" s="78"/>
      <c r="F16" s="75"/>
      <c r="G16" s="75"/>
      <c r="H16" s="78"/>
      <c r="I16" s="78"/>
      <c r="J16" s="79"/>
      <c r="K16" s="23">
        <f>(K14)*E15</f>
        <v>2016</v>
      </c>
    </row>
    <row r="17" spans="2:11">
      <c r="B17" s="80"/>
      <c r="C17" s="81"/>
      <c r="D17" s="82"/>
      <c r="E17" s="81"/>
      <c r="F17" s="82"/>
      <c r="G17" s="82"/>
      <c r="H17" s="81"/>
      <c r="I17" s="81"/>
      <c r="J17" s="81"/>
      <c r="K17" s="83"/>
    </row>
    <row r="18" spans="2:11">
      <c r="B18" s="84" t="s">
        <v>12</v>
      </c>
      <c r="C18" s="84"/>
      <c r="D18" s="85"/>
      <c r="E18" s="84"/>
      <c r="F18" s="85"/>
      <c r="G18" s="85"/>
      <c r="H18" s="84"/>
      <c r="I18" s="84"/>
      <c r="J18" s="84"/>
      <c r="K18" s="25">
        <f>K14+K16</f>
        <v>35616</v>
      </c>
    </row>
    <row r="19" spans="2:11">
      <c r="B19" s="84"/>
      <c r="C19" s="84"/>
      <c r="D19" s="85"/>
      <c r="E19" s="84"/>
      <c r="F19" s="85"/>
      <c r="G19" s="85"/>
      <c r="H19" s="84"/>
      <c r="I19" s="84"/>
      <c r="J19" s="84"/>
      <c r="K19" s="25"/>
    </row>
  </sheetData>
  <mergeCells count="10">
    <mergeCell ref="L12:L13"/>
    <mergeCell ref="B14:J14"/>
    <mergeCell ref="B16:J16"/>
    <mergeCell ref="B17:K17"/>
    <mergeCell ref="B18:J18"/>
    <mergeCell ref="B19:J19"/>
    <mergeCell ref="B1:E1"/>
    <mergeCell ref="B2:E2"/>
    <mergeCell ref="C9:K9"/>
    <mergeCell ref="C10:E10"/>
  </mergeCells>
  <phoneticPr fontId="1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2021.3月结算  </vt:lpstr>
      <vt:lpstr>除胃肠领域报价</vt:lpstr>
      <vt:lpstr>胃肠领域报价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赵芽俪</cp:lastModifiedBy>
  <cp:lastPrinted>2019-06-06T07:38:50Z</cp:lastPrinted>
  <dcterms:created xsi:type="dcterms:W3CDTF">2014-02-12T08:04:12Z</dcterms:created>
  <dcterms:modified xsi:type="dcterms:W3CDTF">2021-05-27T09:10:06Z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