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\"/>
    </mc:Choice>
  </mc:AlternateContent>
  <bookViews>
    <workbookView xWindow="0" yWindow="0" windowWidth="20490" windowHeight="7770"/>
  </bookViews>
  <sheets>
    <sheet name="2021.1月结算" sheetId="11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1" l="1"/>
  <c r="K14" i="11" l="1"/>
  <c r="K13" i="11"/>
  <c r="K17" i="11" l="1"/>
  <c r="K16" i="11"/>
  <c r="K12" i="11"/>
  <c r="C5" i="11"/>
  <c r="K18" i="11" l="1"/>
  <c r="D5" i="11" s="1"/>
  <c r="K20" i="11" l="1"/>
  <c r="D6" i="11" s="1"/>
  <c r="D7" i="11" s="1"/>
  <c r="K22" i="11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D5" i="7" l="1"/>
  <c r="D7" i="7" s="1"/>
  <c r="K18" i="7"/>
  <c r="D5" i="6"/>
  <c r="D7" i="6" s="1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<sst xmlns="http://schemas.openxmlformats.org/spreadsheetml/2006/main" count="122" uniqueCount="55">
  <si>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</si>
  <si>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</si>
  <si>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</si>
  <si>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</si>
  <si>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</si>
  <si>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</si>
  <si>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</si>
  <si>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</si>
  <si>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</si>
  <si>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</si>
  <si>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</si>
  <si>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</si>
  <si>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</si>
  <si>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</si>
  <si>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</si>
  <si>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</si>
  <si>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</si>
  <si>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</si>
  <si>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</si>
  <si>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</si>
  <si>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</si>
  <si>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</si>
  <si>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</si>
  <si>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</si>
  <si>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</si>
  <si>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</si>
  <si>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</si>
  <si>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</si>
  <si>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</si>
  <si>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</si>
  <si>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</si>
  <si>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</si>
  <si>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</si>
  <si>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</si>
  <si>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</si>
  <si>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</si>
  <si>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1-3</t>
    <phoneticPr fontId="1" type="noConversion"/>
  </si>
  <si>
    <t>1-4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</si>
  <si>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</si>
  <si>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</si>
  <si>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</si>
  <si>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1-5</t>
    <phoneticPr fontId="1" type="noConversion"/>
  </si>
  <si>
    <t>覆盖呼吸（8名)，共8名VIP</t>
    <phoneticPr fontId="1" type="noConversion"/>
  </si>
  <si>
    <t>覆盖肺癌（29名)，共29名VIP</t>
    <phoneticPr fontId="1" type="noConversion"/>
  </si>
  <si>
    <t>覆盖乳腺癌（12名)，共12名VIP</t>
    <phoneticPr fontId="1" type="noConversion"/>
  </si>
  <si>
    <t>1-6</t>
    <phoneticPr fontId="1" type="noConversion"/>
  </si>
  <si>
    <t>覆盖心血管（21名），共21位VIP</t>
    <phoneticPr fontId="1" type="noConversion"/>
  </si>
  <si>
    <t>021-24115888</t>
    <phoneticPr fontId="18" type="noConversion"/>
  </si>
  <si>
    <t>覆盖胃肠领域（38名），共38位VIP</t>
    <phoneticPr fontId="1" type="noConversion"/>
  </si>
  <si>
    <t>20元/篇，实际结算：112篇</t>
    <phoneticPr fontId="1" type="noConversion"/>
  </si>
  <si>
    <t>20元/篇，实际结算：385篇</t>
    <phoneticPr fontId="1" type="noConversion"/>
  </si>
  <si>
    <t>20元/篇，实际结算：201篇</t>
    <phoneticPr fontId="1" type="noConversion"/>
  </si>
  <si>
    <t>20元/篇，实际结算：327篇</t>
    <phoneticPr fontId="1" type="noConversion"/>
  </si>
  <si>
    <t>20元/篇，实际结算：373篇</t>
    <phoneticPr fontId="1" type="noConversion"/>
  </si>
  <si>
    <t>2021.1月份结算明细表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</si>
</sst>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  <numFmt numFmtId="182" formatCode="0.00000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9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182" fontId="0" fillId="0" borderId="0" xfId="0" applyNumberFormat="1" applyAlignme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34" fillId="0" borderId="0" xfId="0" applyFont="1"/>
    <xf numFmtId="0" fontId="0" fillId="0" borderId="0" xfId="0"/>
    <xf numFmtId="179" fontId="0" fillId="0" borderId="0" xfId="0" applyNumberFormat="1"/>
    <xf numFmtId="180" fontId="0" fillId="0" borderId="0" xfId="0" applyNumberFormat="1"/>
    <xf numFmtId="0" fontId="49" fillId="0" borderId="12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0" fillId="0" borderId="0" xfId="0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showGridLines="0" tabSelected="1" zoomScale="80" zoomScaleNormal="80" workbookViewId="0">
      <selection activeCell="G4" sqref="G4"/>
    </sheetView>
  </sheetViews>
  <sheetFormatPr defaultRowHeight="14.25"/>
  <cols>
    <col min="1" max="2" width="9" style="66"/>
    <col min="3" max="3" width="28.875" style="66" customWidth="1"/>
    <col min="4" max="4" width="37.375" style="66" customWidth="1"/>
    <col min="5" max="5" width="38.375" style="66" customWidth="1"/>
    <col min="6" max="10" width="9" style="66"/>
    <col min="11" max="11" width="14.375" style="66" customWidth="1"/>
    <col min="12" max="12" width="25.625" style="66" customWidth="1"/>
    <col min="13" max="14" width="9" style="66"/>
    <col min="15" max="15" width="11.25" style="66" customWidth="1"/>
    <col min="16" max="16384" width="9" style="66"/>
  </cols>
  <sheetData>
    <row r="1" spans="2:12" ht="27.75">
      <c r="B1" s="83" t="s">
        <v>38</v>
      </c>
      <c r="C1" s="83"/>
      <c r="D1" s="83"/>
      <c r="E1" s="83"/>
      <c r="F1" s="62"/>
      <c r="G1" s="62"/>
      <c r="H1" s="65"/>
      <c r="I1" s="65"/>
      <c r="J1" s="65"/>
      <c r="K1" s="65"/>
    </row>
    <row r="2" spans="2:12" ht="20.25">
      <c r="B2" s="84" t="s">
        <v>39</v>
      </c>
      <c r="C2" s="84"/>
      <c r="D2" s="84"/>
      <c r="E2" s="84"/>
      <c r="F2" s="63"/>
      <c r="G2" s="63"/>
      <c r="H2" s="65"/>
      <c r="I2" s="2"/>
      <c r="J2" s="2"/>
      <c r="K2" s="2"/>
    </row>
    <row r="3" spans="2:12" ht="30.7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1" t="s">
        <v>47</v>
      </c>
      <c r="E4" s="44" t="s">
        <v>22</v>
      </c>
      <c r="F4" s="52"/>
      <c r="G4" s="26"/>
      <c r="H4" s="5"/>
      <c r="I4" s="2"/>
      <c r="J4" s="2"/>
      <c r="K4" s="2"/>
    </row>
    <row r="5" spans="2:12" ht="15.75">
      <c r="B5" s="6">
        <v>1</v>
      </c>
      <c r="C5" s="7" t="str">
        <f>C11</f>
        <v>文献查找</v>
      </c>
      <c r="D5" s="8">
        <f>K18</f>
        <v>31960</v>
      </c>
      <c r="E5" s="27"/>
      <c r="F5" s="41"/>
      <c r="G5" s="26"/>
      <c r="H5" s="9"/>
      <c r="I5" s="2"/>
      <c r="J5" s="2"/>
      <c r="K5" s="2"/>
    </row>
    <row r="6" spans="2:12" ht="15.75">
      <c r="B6" s="6">
        <v>2</v>
      </c>
      <c r="C6" s="7" t="s">
        <v>13</v>
      </c>
      <c r="D6" s="10">
        <f>K20</f>
        <v>1917.6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33877.599999999999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85" t="s">
        <v>54</v>
      </c>
      <c r="D9" s="85"/>
      <c r="E9" s="85"/>
      <c r="F9" s="85"/>
      <c r="G9" s="85"/>
      <c r="H9" s="85"/>
      <c r="I9" s="85"/>
      <c r="J9" s="85"/>
      <c r="K9" s="85"/>
    </row>
    <row r="10" spans="2:12" ht="31.5">
      <c r="B10" s="44" t="s">
        <v>6</v>
      </c>
      <c r="C10" s="86" t="s">
        <v>7</v>
      </c>
      <c r="D10" s="87"/>
      <c r="E10" s="87"/>
      <c r="F10" s="64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42</v>
      </c>
      <c r="E12" s="40" t="s">
        <v>49</v>
      </c>
      <c r="F12" s="40" t="s">
        <v>26</v>
      </c>
      <c r="G12" s="40">
        <v>1</v>
      </c>
      <c r="H12" s="20">
        <v>1</v>
      </c>
      <c r="I12" s="21">
        <v>112</v>
      </c>
      <c r="J12" s="22">
        <v>20</v>
      </c>
      <c r="K12" s="22">
        <f>G12*H12*I12*J12</f>
        <v>2240</v>
      </c>
      <c r="L12" s="69" t="s">
        <v>21</v>
      </c>
    </row>
    <row r="13" spans="2:12" ht="89.25" customHeight="1">
      <c r="B13" s="19" t="s">
        <v>20</v>
      </c>
      <c r="C13" s="31" t="s">
        <v>23</v>
      </c>
      <c r="D13" s="53" t="s">
        <v>43</v>
      </c>
      <c r="E13" s="40" t="s">
        <v>50</v>
      </c>
      <c r="F13" s="40" t="s">
        <v>26</v>
      </c>
      <c r="G13" s="40">
        <v>1</v>
      </c>
      <c r="H13" s="20">
        <v>1</v>
      </c>
      <c r="I13" s="21">
        <v>385</v>
      </c>
      <c r="J13" s="22">
        <v>20</v>
      </c>
      <c r="K13" s="22">
        <f>I13*J13</f>
        <v>7700</v>
      </c>
      <c r="L13" s="69"/>
    </row>
    <row r="14" spans="2:12" ht="89.25" customHeight="1">
      <c r="B14" s="19" t="s">
        <v>36</v>
      </c>
      <c r="C14" s="31" t="s">
        <v>23</v>
      </c>
      <c r="D14" s="53" t="s">
        <v>44</v>
      </c>
      <c r="E14" s="40" t="s">
        <v>51</v>
      </c>
      <c r="F14" s="40" t="s">
        <v>26</v>
      </c>
      <c r="G14" s="40">
        <v>1</v>
      </c>
      <c r="H14" s="20">
        <v>1</v>
      </c>
      <c r="I14" s="21">
        <v>201</v>
      </c>
      <c r="J14" s="22">
        <v>20</v>
      </c>
      <c r="K14" s="22">
        <f>I14*J14</f>
        <v>4020</v>
      </c>
      <c r="L14" s="69"/>
    </row>
    <row r="15" spans="2:12" ht="87.75" customHeight="1">
      <c r="B15" s="19" t="s">
        <v>37</v>
      </c>
      <c r="C15" s="31" t="s">
        <v>23</v>
      </c>
      <c r="D15" s="53" t="s">
        <v>46</v>
      </c>
      <c r="E15" s="40" t="s">
        <v>52</v>
      </c>
      <c r="F15" s="40" t="s">
        <v>26</v>
      </c>
      <c r="G15" s="40">
        <v>1</v>
      </c>
      <c r="H15" s="20">
        <v>1</v>
      </c>
      <c r="I15" s="21">
        <v>327</v>
      </c>
      <c r="J15" s="22">
        <v>20</v>
      </c>
      <c r="K15" s="22">
        <f>I15*J15</f>
        <v>6540</v>
      </c>
      <c r="L15" s="69"/>
    </row>
    <row r="16" spans="2:12" ht="81" customHeight="1">
      <c r="B16" s="19" t="s">
        <v>41</v>
      </c>
      <c r="C16" s="31" t="s">
        <v>23</v>
      </c>
      <c r="D16" s="53" t="s">
        <v>48</v>
      </c>
      <c r="E16" s="40" t="s">
        <v>53</v>
      </c>
      <c r="F16" s="40" t="s">
        <v>26</v>
      </c>
      <c r="G16" s="40">
        <v>1</v>
      </c>
      <c r="H16" s="20">
        <v>1</v>
      </c>
      <c r="I16" s="21">
        <v>373</v>
      </c>
      <c r="J16" s="22">
        <v>20</v>
      </c>
      <c r="K16" s="22">
        <f>J16*H16*I16*G16</f>
        <v>7460</v>
      </c>
      <c r="L16" s="69"/>
    </row>
    <row r="17" spans="2:15" ht="81.75" customHeight="1">
      <c r="B17" s="19" t="s">
        <v>45</v>
      </c>
      <c r="C17" s="31" t="s">
        <v>25</v>
      </c>
      <c r="D17" s="54" t="s">
        <v>29</v>
      </c>
      <c r="E17" s="40" t="s">
        <v>40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69"/>
    </row>
    <row r="18" spans="2:15" ht="15.75">
      <c r="B18" s="70" t="s">
        <v>10</v>
      </c>
      <c r="C18" s="71"/>
      <c r="D18" s="71"/>
      <c r="E18" s="71"/>
      <c r="F18" s="71"/>
      <c r="G18" s="71"/>
      <c r="H18" s="71"/>
      <c r="I18" s="71"/>
      <c r="J18" s="72"/>
      <c r="K18" s="23">
        <f>SUM(K12:K17)</f>
        <v>31960</v>
      </c>
    </row>
    <row r="19" spans="2:15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  <c r="O19" s="59"/>
    </row>
    <row r="20" spans="2:15" ht="15.75">
      <c r="B20" s="73" t="s">
        <v>11</v>
      </c>
      <c r="C20" s="74"/>
      <c r="D20" s="71"/>
      <c r="E20" s="74"/>
      <c r="F20" s="71"/>
      <c r="G20" s="71"/>
      <c r="H20" s="74"/>
      <c r="I20" s="74"/>
      <c r="J20" s="75"/>
      <c r="K20" s="23">
        <f>K18*E19</f>
        <v>1917.6</v>
      </c>
    </row>
    <row r="21" spans="2:15" ht="15.75">
      <c r="B21" s="76"/>
      <c r="C21" s="77"/>
      <c r="D21" s="78"/>
      <c r="E21" s="77"/>
      <c r="F21" s="78"/>
      <c r="G21" s="78"/>
      <c r="H21" s="77"/>
      <c r="I21" s="77"/>
      <c r="J21" s="77"/>
      <c r="K21" s="79"/>
    </row>
    <row r="22" spans="2:15" ht="15.75">
      <c r="B22" s="80" t="s">
        <v>12</v>
      </c>
      <c r="C22" s="80"/>
      <c r="D22" s="81"/>
      <c r="E22" s="80"/>
      <c r="F22" s="81"/>
      <c r="G22" s="81"/>
      <c r="H22" s="80"/>
      <c r="I22" s="80"/>
      <c r="J22" s="80"/>
      <c r="K22" s="25">
        <f>K18+K20</f>
        <v>33877.599999999999</v>
      </c>
    </row>
    <row r="25" spans="2:15">
      <c r="D25" s="60"/>
    </row>
    <row r="26" spans="2:15">
      <c r="B26" s="82"/>
      <c r="C26" s="82"/>
      <c r="D26" s="67"/>
    </row>
    <row r="28" spans="2:15">
      <c r="D28" s="67"/>
    </row>
    <row r="29" spans="2:15">
      <c r="D29" s="68"/>
    </row>
  </sheetData>
  <mergeCells count="10">
    <mergeCell ref="B26:C26"/>
    <mergeCell ref="B1:E1"/>
    <mergeCell ref="B2:E2"/>
    <mergeCell ref="C9:K9"/>
    <mergeCell ref="C10:E10"/>
    <mergeCell ref="L12:L17"/>
    <mergeCell ref="B18:J18"/>
    <mergeCell ref="B20:J20"/>
    <mergeCell ref="B21:K21"/>
    <mergeCell ref="B22:J2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83" t="s">
        <v>28</v>
      </c>
      <c r="C1" s="83"/>
      <c r="D1" s="83"/>
      <c r="E1" s="83"/>
      <c r="F1" s="55"/>
      <c r="G1" s="55"/>
    </row>
    <row r="2" spans="2:12" ht="20.25">
      <c r="B2" s="84" t="s">
        <v>1</v>
      </c>
      <c r="C2" s="84"/>
      <c r="D2" s="84"/>
      <c r="E2" s="84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85" t="s">
        <v>14</v>
      </c>
      <c r="D9" s="85"/>
      <c r="E9" s="85"/>
      <c r="F9" s="85"/>
      <c r="G9" s="85"/>
      <c r="H9" s="85"/>
      <c r="I9" s="85"/>
      <c r="J9" s="85"/>
      <c r="K9" s="85"/>
    </row>
    <row r="10" spans="2:12" ht="39" customHeight="1">
      <c r="B10" s="44" t="s">
        <v>6</v>
      </c>
      <c r="C10" s="86" t="s">
        <v>7</v>
      </c>
      <c r="D10" s="87"/>
      <c r="E10" s="87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8"/>
    </row>
    <row r="14" spans="2:12">
      <c r="B14" s="70" t="s">
        <v>10</v>
      </c>
      <c r="C14" s="71"/>
      <c r="D14" s="71"/>
      <c r="E14" s="71"/>
      <c r="F14" s="71"/>
      <c r="G14" s="71"/>
      <c r="H14" s="71"/>
      <c r="I14" s="71"/>
      <c r="J14" s="72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3" t="s">
        <v>11</v>
      </c>
      <c r="C16" s="74"/>
      <c r="D16" s="71"/>
      <c r="E16" s="74"/>
      <c r="F16" s="71"/>
      <c r="G16" s="71"/>
      <c r="H16" s="74"/>
      <c r="I16" s="74"/>
      <c r="J16" s="75"/>
      <c r="K16" s="23">
        <f>(K14)*E15</f>
        <v>9810</v>
      </c>
    </row>
    <row r="17" spans="2:11">
      <c r="B17" s="76"/>
      <c r="C17" s="77"/>
      <c r="D17" s="78"/>
      <c r="E17" s="77"/>
      <c r="F17" s="78"/>
      <c r="G17" s="78"/>
      <c r="H17" s="77"/>
      <c r="I17" s="77"/>
      <c r="J17" s="77"/>
      <c r="K17" s="79"/>
    </row>
    <row r="18" spans="2:11">
      <c r="B18" s="80" t="s">
        <v>12</v>
      </c>
      <c r="C18" s="80"/>
      <c r="D18" s="81"/>
      <c r="E18" s="80"/>
      <c r="F18" s="81"/>
      <c r="G18" s="81"/>
      <c r="H18" s="80"/>
      <c r="I18" s="80"/>
      <c r="J18" s="80"/>
      <c r="K18" s="25">
        <f>K14+K16</f>
        <v>173310</v>
      </c>
    </row>
    <row r="19" spans="2:11">
      <c r="B19" s="80"/>
      <c r="C19" s="80"/>
      <c r="D19" s="81"/>
      <c r="E19" s="80"/>
      <c r="F19" s="81"/>
      <c r="G19" s="81"/>
      <c r="H19" s="80"/>
      <c r="I19" s="80"/>
      <c r="J19" s="80"/>
      <c r="K19" s="25"/>
    </row>
    <row r="20" spans="2:11">
      <c r="F20" s="58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83" t="s">
        <v>28</v>
      </c>
      <c r="C1" s="83"/>
      <c r="D1" s="83"/>
      <c r="E1" s="83"/>
      <c r="F1" s="55"/>
      <c r="G1" s="55"/>
    </row>
    <row r="2" spans="2:12" ht="20.25">
      <c r="B2" s="84" t="s">
        <v>1</v>
      </c>
      <c r="C2" s="84"/>
      <c r="D2" s="84"/>
      <c r="E2" s="84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85" t="s">
        <v>14</v>
      </c>
      <c r="D9" s="85"/>
      <c r="E9" s="85"/>
      <c r="F9" s="85"/>
      <c r="G9" s="85"/>
      <c r="H9" s="85"/>
      <c r="I9" s="85"/>
      <c r="J9" s="85"/>
      <c r="K9" s="85"/>
    </row>
    <row r="10" spans="2:12" ht="39" customHeight="1">
      <c r="B10" s="44" t="s">
        <v>6</v>
      </c>
      <c r="C10" s="86" t="s">
        <v>7</v>
      </c>
      <c r="D10" s="87"/>
      <c r="E10" s="87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8"/>
    </row>
    <row r="14" spans="2:12">
      <c r="B14" s="70" t="s">
        <v>10</v>
      </c>
      <c r="C14" s="71"/>
      <c r="D14" s="71"/>
      <c r="E14" s="71"/>
      <c r="F14" s="71"/>
      <c r="G14" s="71"/>
      <c r="H14" s="71"/>
      <c r="I14" s="71"/>
      <c r="J14" s="72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3" t="s">
        <v>11</v>
      </c>
      <c r="C16" s="74"/>
      <c r="D16" s="71"/>
      <c r="E16" s="74"/>
      <c r="F16" s="71"/>
      <c r="G16" s="71"/>
      <c r="H16" s="74"/>
      <c r="I16" s="74"/>
      <c r="J16" s="75"/>
      <c r="K16" s="23">
        <f>(K14)*E15</f>
        <v>2016</v>
      </c>
    </row>
    <row r="17" spans="2:11">
      <c r="B17" s="76"/>
      <c r="C17" s="77"/>
      <c r="D17" s="78"/>
      <c r="E17" s="77"/>
      <c r="F17" s="78"/>
      <c r="G17" s="78"/>
      <c r="H17" s="77"/>
      <c r="I17" s="77"/>
      <c r="J17" s="77"/>
      <c r="K17" s="79"/>
    </row>
    <row r="18" spans="2:11">
      <c r="B18" s="80" t="s">
        <v>12</v>
      </c>
      <c r="C18" s="80"/>
      <c r="D18" s="81"/>
      <c r="E18" s="80"/>
      <c r="F18" s="81"/>
      <c r="G18" s="81"/>
      <c r="H18" s="80"/>
      <c r="I18" s="80"/>
      <c r="J18" s="80"/>
      <c r="K18" s="25">
        <f>K14+K16</f>
        <v>35616</v>
      </c>
    </row>
    <row r="19" spans="2:11">
      <c r="B19" s="80"/>
      <c r="C19" s="80"/>
      <c r="D19" s="81"/>
      <c r="E19" s="80"/>
      <c r="F19" s="81"/>
      <c r="G19" s="81"/>
      <c r="H19" s="80"/>
      <c r="I19" s="80"/>
      <c r="J19" s="80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2021.1月结算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2021-02-23T09:03:03Z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