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e.bi\Desktop\H3沙龙会\"/>
    </mc:Choice>
  </mc:AlternateContent>
  <bookViews>
    <workbookView xWindow="0" yWindow="0" windowWidth="19200" windowHeight="6648"/>
  </bookViews>
  <sheets>
    <sheet name="按计划分摊" sheetId="1" r:id="rId1"/>
    <sheet name="搭建和执行" sheetId="3" r:id="rId2"/>
    <sheet name="餐饮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2" i="1"/>
  <c r="H9" i="1"/>
  <c r="G10" i="1"/>
  <c r="G12" i="1"/>
  <c r="G9" i="1"/>
  <c r="D12" i="1" l="1"/>
  <c r="D11" i="1"/>
  <c r="D10" i="1"/>
  <c r="C2" i="1" l="1"/>
  <c r="H9" i="4"/>
  <c r="H8" i="4"/>
  <c r="H7" i="4"/>
  <c r="H6" i="4"/>
  <c r="H24" i="3"/>
  <c r="H23" i="3"/>
  <c r="H22" i="3"/>
  <c r="H21" i="3"/>
  <c r="H20" i="3"/>
  <c r="H19" i="3"/>
  <c r="H25" i="3" s="1"/>
  <c r="H26" i="3" s="1"/>
  <c r="H16" i="3"/>
  <c r="H15" i="3"/>
  <c r="H11" i="3"/>
  <c r="H9" i="3"/>
  <c r="H8" i="3"/>
  <c r="H7" i="3"/>
  <c r="H6" i="3"/>
  <c r="H12" i="3" s="1"/>
  <c r="H10" i="4" l="1"/>
  <c r="H11" i="4" s="1"/>
  <c r="C3" i="1" s="1"/>
  <c r="D9" i="1" l="1"/>
  <c r="C4" i="1"/>
  <c r="C14" i="1" l="1"/>
  <c r="E12" i="1" l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<sst xmlns="http://schemas.openxmlformats.org/spreadsheetml/2006/main" count="111" uniqueCount="89">
  <si>
    <t>搭建和执行</t>
    <phoneticPr fontId="1" type="noConversion"/>
  </si>
  <si>
    <t>餐饮</t>
    <phoneticPr fontId="1" type="noConversion"/>
  </si>
  <si>
    <t>总共邀请人数</t>
    <phoneticPr fontId="1" type="noConversion"/>
  </si>
  <si>
    <t>H3 Club 费用和人数</t>
    <phoneticPr fontId="1" type="noConversion"/>
  </si>
  <si>
    <t>H3 Club 邀请情况</t>
    <phoneticPr fontId="1" type="noConversion"/>
  </si>
  <si>
    <t>邀请比例</t>
    <phoneticPr fontId="1" type="noConversion"/>
  </si>
  <si>
    <t>合计</t>
    <phoneticPr fontId="1" type="noConversion"/>
  </si>
  <si>
    <t>出资比例</t>
    <phoneticPr fontId="1" type="noConversion"/>
  </si>
  <si>
    <t>均摊数量</t>
    <phoneticPr fontId="1" type="noConversion"/>
  </si>
  <si>
    <t>项目：2021H3沙龙会议</t>
    <phoneticPr fontId="1" type="noConversion"/>
  </si>
  <si>
    <t>时间：2021/1/31——14:00-18:00</t>
    <phoneticPr fontId="1" type="noConversion"/>
  </si>
  <si>
    <t>地点：上海希华馆  长宁区愚园路735号</t>
    <phoneticPr fontId="1" type="noConversion"/>
  </si>
  <si>
    <t>ITEM</t>
    <phoneticPr fontId="1" type="noConversion"/>
  </si>
  <si>
    <t>TOTAL</t>
  </si>
  <si>
    <t>合计</t>
    <phoneticPr fontId="1" type="noConversion"/>
  </si>
  <si>
    <t>Quotation-搭建和执行</t>
    <phoneticPr fontId="1" type="noConversion"/>
  </si>
  <si>
    <t>DESCRIPTION</t>
  </si>
  <si>
    <t>UNIT</t>
  </si>
  <si>
    <t>QTY</t>
  </si>
  <si>
    <t xml:space="preserve"> UNIT PRICE</t>
  </si>
  <si>
    <t>1-印刷&amp;物料类</t>
    <phoneticPr fontId="1" type="noConversion"/>
  </si>
  <si>
    <t>胸贴</t>
    <phoneticPr fontId="1" type="noConversion"/>
  </si>
  <si>
    <t>120*50mm</t>
    <phoneticPr fontId="1" type="noConversion"/>
  </si>
  <si>
    <t>份</t>
  </si>
  <si>
    <t>双面来宾卡</t>
    <phoneticPr fontId="1" type="noConversion"/>
  </si>
  <si>
    <t>铜版纸贴亮膜、双面印刷</t>
  </si>
  <si>
    <t>100mm*150mm</t>
    <phoneticPr fontId="1" type="noConversion"/>
  </si>
  <si>
    <t>签到台卡</t>
  </si>
  <si>
    <t>铜版纸贴亮膜</t>
  </si>
  <si>
    <t>A4三折</t>
  </si>
  <si>
    <t>椅背贴</t>
  </si>
  <si>
    <t>铜版纸可转移不干胶贴亮膜</t>
    <phoneticPr fontId="1" type="noConversion"/>
  </si>
  <si>
    <t>A5</t>
  </si>
  <si>
    <t>主持人手卡</t>
  </si>
  <si>
    <t xml:space="preserve">140x105mm </t>
    <phoneticPr fontId="1" type="noConversion"/>
  </si>
  <si>
    <t>签到桌花</t>
    <phoneticPr fontId="1" type="noConversion"/>
  </si>
  <si>
    <t>含运费</t>
    <phoneticPr fontId="1" type="noConversion"/>
  </si>
  <si>
    <t>份</t>
    <phoneticPr fontId="1" type="noConversion"/>
  </si>
  <si>
    <t>Subtotal</t>
  </si>
  <si>
    <t>2-工作人员</t>
    <phoneticPr fontId="1" type="noConversion"/>
  </si>
  <si>
    <t>现场执行</t>
    <phoneticPr fontId="1" type="noConversion"/>
  </si>
  <si>
    <t>物料搭建和活动执行</t>
    <phoneticPr fontId="1" type="noConversion"/>
  </si>
  <si>
    <t>人/天</t>
    <phoneticPr fontId="1" type="noConversion"/>
  </si>
  <si>
    <t>3-搭建布置</t>
    <phoneticPr fontId="1" type="noConversion"/>
  </si>
  <si>
    <t>签到背板</t>
    <phoneticPr fontId="1" type="noConversion"/>
  </si>
  <si>
    <t>桁架喷绘</t>
    <phoneticPr fontId="1" type="noConversion"/>
  </si>
  <si>
    <t>4000*3000mm</t>
    <phoneticPr fontId="1" type="noConversion"/>
  </si>
  <si>
    <t>平米</t>
    <phoneticPr fontId="1" type="noConversion"/>
  </si>
  <si>
    <t>立式展架</t>
    <phoneticPr fontId="1" type="noConversion"/>
  </si>
  <si>
    <t>黑色铁艺</t>
    <phoneticPr fontId="1" type="noConversion"/>
  </si>
  <si>
    <t>指引*2、茶歇区*2</t>
    <phoneticPr fontId="1" type="noConversion"/>
  </si>
  <si>
    <t>个</t>
    <phoneticPr fontId="1" type="noConversion"/>
  </si>
  <si>
    <t>展架画面</t>
    <phoneticPr fontId="1" type="noConversion"/>
  </si>
  <si>
    <t>KT板裱写真画面</t>
    <phoneticPr fontId="1" type="noConversion"/>
  </si>
  <si>
    <t>指引*2、茶歇*2
600X450mm</t>
    <phoneticPr fontId="1" type="noConversion"/>
  </si>
  <si>
    <t>手持拍照板</t>
    <phoneticPr fontId="1" type="noConversion"/>
  </si>
  <si>
    <t>KT板裱写真画面
异形雕刻</t>
    <phoneticPr fontId="1" type="noConversion"/>
  </si>
  <si>
    <t>宽400mm</t>
    <phoneticPr fontId="1" type="noConversion"/>
  </si>
  <si>
    <t>搭建人员</t>
    <phoneticPr fontId="1" type="noConversion"/>
  </si>
  <si>
    <t>含进撤场</t>
    <phoneticPr fontId="1" type="noConversion"/>
  </si>
  <si>
    <t>因为疫情期间人工费用上涨</t>
    <phoneticPr fontId="1" type="noConversion"/>
  </si>
  <si>
    <t>人/工</t>
    <phoneticPr fontId="1" type="noConversion"/>
  </si>
  <si>
    <t>运输</t>
    <phoneticPr fontId="1" type="noConversion"/>
  </si>
  <si>
    <t>车/次</t>
    <phoneticPr fontId="1" type="noConversion"/>
  </si>
  <si>
    <t>合计</t>
    <phoneticPr fontId="1" type="noConversion"/>
  </si>
  <si>
    <t>Quotation-餐饮</t>
    <phoneticPr fontId="1" type="noConversion"/>
  </si>
  <si>
    <t>1-餐饮安排</t>
    <phoneticPr fontId="1" type="noConversion"/>
  </si>
  <si>
    <t>茶歇</t>
    <phoneticPr fontId="1" type="noConversion"/>
  </si>
  <si>
    <t>希华馆提供</t>
    <phoneticPr fontId="1" type="noConversion"/>
  </si>
  <si>
    <t>每份含原味曲奇、红糖巧克力酥饼、玛格丽特饼干、提拉米苏、时令水果盘和饮料</t>
    <phoneticPr fontId="1" type="noConversion"/>
  </si>
  <si>
    <t>位</t>
    <phoneticPr fontId="1" type="noConversion"/>
  </si>
  <si>
    <t>会后酒水</t>
    <phoneticPr fontId="1" type="noConversion"/>
  </si>
  <si>
    <t>希华馆提供</t>
    <phoneticPr fontId="1" type="noConversion"/>
  </si>
  <si>
    <t>泽罗普斯尼米亚干红葡萄酒</t>
    <phoneticPr fontId="1" type="noConversion"/>
  </si>
  <si>
    <t>瓶</t>
    <phoneticPr fontId="1" type="noConversion"/>
  </si>
  <si>
    <t>泽罗普斯阿曼尼亚桃红起泡葡萄酒</t>
    <phoneticPr fontId="1" type="noConversion"/>
  </si>
  <si>
    <t>瓶</t>
    <phoneticPr fontId="1" type="noConversion"/>
  </si>
  <si>
    <t>泽罗普斯曼提尼亚干白葡萄酒</t>
    <phoneticPr fontId="1" type="noConversion"/>
  </si>
  <si>
    <t>邀请数量（含邀请人）</t>
    <phoneticPr fontId="1" type="noConversion"/>
  </si>
  <si>
    <t>内页，铜版纸不干胶贴亮膜，含备用空白贴</t>
    <phoneticPr fontId="1" type="noConversion"/>
  </si>
  <si>
    <t>其他到场（均摊）</t>
    <phoneticPr fontId="1" type="noConversion"/>
  </si>
  <si>
    <t>邀请人</t>
    <phoneticPr fontId="1" type="noConversion"/>
  </si>
  <si>
    <t>eDoctor Derek</t>
    <phoneticPr fontId="1" type="noConversion"/>
  </si>
  <si>
    <t>HackHealth David</t>
    <phoneticPr fontId="1" type="noConversion"/>
  </si>
  <si>
    <t>UBS Frank</t>
    <phoneticPr fontId="1" type="noConversion"/>
  </si>
  <si>
    <t>ProHR Roy</t>
    <phoneticPr fontId="1" type="noConversion"/>
  </si>
  <si>
    <t>所有搭建物料和餐饮费用按照计划出席人数核算，非实际到场人数核算</t>
    <phoneticPr fontId="1" type="noConversion"/>
  </si>
  <si>
    <t>出资总金额</t>
    <phoneticPr fontId="1" type="noConversion"/>
  </si>
  <si>
    <t>UBS开票税6%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</si>
</sst>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7" formatCode="&quot;¥&quot;#,##0.00;&quot;¥&quot;\-#,##0.00"/>
    <numFmt numFmtId="176" formatCode="\¥#,##0.00;[Red]\¥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20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FFFFFF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0" fontId="2" fillId="0" borderId="1" xfId="0" applyNumberFormat="1" applyFont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40" fontId="7" fillId="4" borderId="0" xfId="0" applyNumberFormat="1" applyFont="1" applyFill="1" applyAlignment="1">
      <alignment vertical="center" wrapText="1"/>
    </xf>
    <xf numFmtId="40" fontId="7" fillId="4" borderId="5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justify" wrapText="1"/>
    </xf>
    <xf numFmtId="40" fontId="6" fillId="5" borderId="0" xfId="0" applyNumberFormat="1" applyFont="1" applyFill="1" applyAlignment="1">
      <alignment horizontal="right" vertical="center" wrapText="1"/>
    </xf>
    <xf numFmtId="40" fontId="6" fillId="5" borderId="5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right" vertical="center" wrapText="1"/>
    </xf>
    <xf numFmtId="40" fontId="9" fillId="6" borderId="8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40" fontId="9" fillId="6" borderId="7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176" fontId="9" fillId="2" borderId="1" xfId="0" applyNumberFormat="1" applyFont="1" applyFill="1" applyBorder="1" applyAlignment="1">
      <alignment horizontal="right" vertical="center" wrapText="1"/>
    </xf>
    <xf numFmtId="5" fontId="2" fillId="0" borderId="1" xfId="0" applyNumberFormat="1" applyFont="1" applyBorder="1">
      <alignment vertical="center"/>
    </xf>
    <xf numFmtId="0" fontId="2" fillId="7" borderId="1" xfId="0" applyFont="1" applyFill="1" applyBorder="1">
      <alignment vertical="center"/>
    </xf>
    <xf numFmtId="7" fontId="2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tabSelected="1" topLeftCell="B1" zoomScale="140" zoomScaleNormal="140" workbookViewId="0">
      <selection activeCell="G8" sqref="G8"/>
    </sheetView>
  </sheetViews>
  <sheetFormatPr defaultRowHeight="15.6" x14ac:dyDescent="0.25"/>
  <cols>
    <col min="1" max="1" width="8.88671875" style="1"/>
    <col min="2" max="2" width="21.44140625" style="1" customWidth="1"/>
    <col min="3" max="3" width="24.33203125" style="1" customWidth="1"/>
    <col min="4" max="4" width="15.5546875" style="1" customWidth="1"/>
    <col min="5" max="5" width="12.109375" style="1" customWidth="1"/>
    <col min="6" max="6" width="11" style="1" customWidth="1"/>
    <col min="7" max="7" width="17.33203125" style="1" customWidth="1"/>
    <col min="8" max="8" width="15.6640625" style="1" customWidth="1"/>
    <col min="9" max="16384" width="8.88671875" style="1"/>
  </cols>
  <sheetData>
    <row r="1" spans="2:8" ht="16.2" x14ac:dyDescent="0.25">
      <c r="B1" s="37" t="s">
        <v>3</v>
      </c>
      <c r="C1" s="37"/>
      <c r="D1" s="7"/>
    </row>
    <row r="2" spans="2:8" x14ac:dyDescent="0.25">
      <c r="B2" s="2" t="s">
        <v>0</v>
      </c>
      <c r="C2" s="5">
        <f>搭建和执行!H26</f>
        <v>7419</v>
      </c>
      <c r="D2" s="38" t="s">
        <v>86</v>
      </c>
    </row>
    <row r="3" spans="2:8" x14ac:dyDescent="0.25">
      <c r="B3" s="2" t="s">
        <v>1</v>
      </c>
      <c r="C3" s="5">
        <f>餐饮!H11</f>
        <v>8982</v>
      </c>
      <c r="D3" s="38"/>
    </row>
    <row r="4" spans="2:8" x14ac:dyDescent="0.25">
      <c r="B4" s="4" t="s">
        <v>6</v>
      </c>
      <c r="C4" s="5">
        <f>SUM(C2:C3)</f>
        <v>16401</v>
      </c>
      <c r="D4" s="38"/>
    </row>
    <row r="7" spans="2:8" ht="16.2" x14ac:dyDescent="0.25">
      <c r="B7" s="39" t="s">
        <v>4</v>
      </c>
      <c r="C7" s="40"/>
      <c r="D7" s="40"/>
      <c r="E7" s="40"/>
      <c r="F7" s="40"/>
      <c r="G7" s="40"/>
      <c r="H7" s="40"/>
    </row>
    <row r="8" spans="2:8" ht="16.2" x14ac:dyDescent="0.25">
      <c r="B8" s="3" t="s">
        <v>81</v>
      </c>
      <c r="C8" s="3" t="s">
        <v>78</v>
      </c>
      <c r="D8" s="3" t="s">
        <v>8</v>
      </c>
      <c r="E8" s="3" t="s">
        <v>5</v>
      </c>
      <c r="F8" s="3" t="s">
        <v>7</v>
      </c>
      <c r="G8" s="3" t="s">
        <v>88</v>
      </c>
      <c r="H8" s="3" t="s">
        <v>87</v>
      </c>
    </row>
    <row r="9" spans="2:8" x14ac:dyDescent="0.25">
      <c r="B9" s="2" t="s">
        <v>83</v>
      </c>
      <c r="C9" s="2">
        <v>7</v>
      </c>
      <c r="D9" s="2">
        <f>C13/4</f>
        <v>2</v>
      </c>
      <c r="E9" s="6">
        <f>(C9+D9)/C14</f>
        <v>0.14516129032258066</v>
      </c>
      <c r="F9" s="34">
        <f>E9*C4</f>
        <v>2380.7903225806454</v>
      </c>
      <c r="G9" s="36">
        <f>F9*0.06</f>
        <v>142.84741935483871</v>
      </c>
      <c r="H9" s="36">
        <f>F9+G9</f>
        <v>2523.637741935484</v>
      </c>
    </row>
    <row r="10" spans="2:8" x14ac:dyDescent="0.25">
      <c r="B10" s="2" t="s">
        <v>82</v>
      </c>
      <c r="C10" s="2">
        <v>26</v>
      </c>
      <c r="D10" s="2">
        <f>C13/4</f>
        <v>2</v>
      </c>
      <c r="E10" s="6">
        <f>(C10+D10)/C14</f>
        <v>0.45161290322580644</v>
      </c>
      <c r="F10" s="34">
        <f>E10*C4</f>
        <v>7406.9032258064517</v>
      </c>
      <c r="G10" s="36">
        <f t="shared" ref="G10:G12" si="0">F10*0.06</f>
        <v>444.41419354838706</v>
      </c>
      <c r="H10" s="36">
        <f t="shared" ref="H10:H12" si="1">F10+G10</f>
        <v>7851.3174193548384</v>
      </c>
    </row>
    <row r="11" spans="2:8" x14ac:dyDescent="0.25">
      <c r="B11" s="2" t="s">
        <v>84</v>
      </c>
      <c r="C11" s="2">
        <v>10</v>
      </c>
      <c r="D11" s="2">
        <f>C13/4</f>
        <v>2</v>
      </c>
      <c r="E11" s="6">
        <f>(C11+D11)/C14</f>
        <v>0.19354838709677419</v>
      </c>
      <c r="F11" s="34">
        <f>E11*C4</f>
        <v>3174.3870967741937</v>
      </c>
      <c r="G11" s="36"/>
      <c r="H11" s="36"/>
    </row>
    <row r="12" spans="2:8" x14ac:dyDescent="0.25">
      <c r="B12" s="2" t="s">
        <v>85</v>
      </c>
      <c r="C12" s="2">
        <v>11</v>
      </c>
      <c r="D12" s="2">
        <f>C13/4</f>
        <v>2</v>
      </c>
      <c r="E12" s="6">
        <f>(C12+D12)/C14</f>
        <v>0.20967741935483872</v>
      </c>
      <c r="F12" s="34">
        <f>E12*C4</f>
        <v>3438.9193548387098</v>
      </c>
      <c r="G12" s="36">
        <f t="shared" si="0"/>
        <v>206.33516129032259</v>
      </c>
      <c r="H12" s="36">
        <f t="shared" si="1"/>
        <v>3645.2545161290323</v>
      </c>
    </row>
    <row r="13" spans="2:8" x14ac:dyDescent="0.25">
      <c r="B13" s="2" t="s">
        <v>80</v>
      </c>
      <c r="C13" s="2">
        <v>8</v>
      </c>
      <c r="D13" s="2"/>
      <c r="E13" s="2"/>
      <c r="F13" s="2"/>
      <c r="G13" s="2"/>
      <c r="H13" s="2"/>
    </row>
    <row r="14" spans="2:8" x14ac:dyDescent="0.25">
      <c r="B14" s="35" t="s">
        <v>2</v>
      </c>
      <c r="C14" s="35">
        <f>SUM(C9:C13)</f>
        <v>62</v>
      </c>
      <c r="D14" s="2"/>
      <c r="E14" s="2"/>
      <c r="F14" s="2"/>
      <c r="G14" s="2"/>
      <c r="H14" s="2"/>
    </row>
  </sheetData>
  <mergeCells count="3">
    <mergeCell ref="B1:C1"/>
    <mergeCell ref="D2:D4"/>
    <mergeCell ref="B7:H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topLeftCell="A16" workbookViewId="0">
      <selection activeCell="D19" sqref="D19"/>
    </sheetView>
  </sheetViews>
  <sheetFormatPr defaultColWidth="12.109375" defaultRowHeight="17.399999999999999" x14ac:dyDescent="0.25"/>
  <cols>
    <col min="1" max="1" width="4.88671875" style="8" customWidth="1"/>
    <col min="2" max="2" width="13.44140625" style="8" bestFit="1" customWidth="1"/>
    <col min="3" max="3" width="20.44140625" style="8" customWidth="1"/>
    <col min="4" max="4" width="27.44140625" style="8" customWidth="1"/>
    <col min="5" max="5" width="7.6640625" style="8" customWidth="1"/>
    <col min="6" max="6" width="4.5546875" style="8" bestFit="1" customWidth="1"/>
    <col min="7" max="7" width="15.21875" style="8" customWidth="1"/>
    <col min="8" max="8" width="16.77734375" style="8" customWidth="1"/>
    <col min="9" max="9" width="29" style="8" bestFit="1" customWidth="1"/>
    <col min="10" max="13" width="12.109375" style="8"/>
    <col min="14" max="14" width="12.109375" style="10"/>
    <col min="15" max="16384" width="12.109375" style="8"/>
  </cols>
  <sheetData>
    <row r="1" spans="2:14" ht="28.2" customHeight="1" x14ac:dyDescent="0.25">
      <c r="B1" s="44" t="s">
        <v>15</v>
      </c>
      <c r="C1" s="44"/>
      <c r="D1" s="44"/>
      <c r="E1" s="44"/>
      <c r="F1" s="44"/>
      <c r="G1" s="44"/>
      <c r="H1" s="44"/>
    </row>
    <row r="2" spans="2:14" x14ac:dyDescent="0.25">
      <c r="B2" s="45" t="s">
        <v>9</v>
      </c>
      <c r="C2" s="45"/>
      <c r="D2" s="45" t="s">
        <v>10</v>
      </c>
      <c r="E2" s="45"/>
      <c r="F2" s="45" t="s">
        <v>11</v>
      </c>
      <c r="G2" s="45"/>
      <c r="H2" s="45"/>
    </row>
    <row r="3" spans="2:14" x14ac:dyDescent="0.25">
      <c r="B3" s="9"/>
      <c r="C3" s="9"/>
      <c r="D3" s="9"/>
      <c r="E3" s="9"/>
      <c r="F3" s="9"/>
      <c r="G3" s="9"/>
      <c r="H3" s="9"/>
      <c r="N3" s="8"/>
    </row>
    <row r="4" spans="2:14" x14ac:dyDescent="0.25">
      <c r="B4" s="46" t="s">
        <v>12</v>
      </c>
      <c r="C4" s="46"/>
      <c r="D4" s="11" t="s">
        <v>16</v>
      </c>
      <c r="E4" s="12" t="s">
        <v>17</v>
      </c>
      <c r="F4" s="12" t="s">
        <v>18</v>
      </c>
      <c r="G4" s="13" t="s">
        <v>19</v>
      </c>
      <c r="H4" s="14" t="s">
        <v>13</v>
      </c>
      <c r="N4" s="8"/>
    </row>
    <row r="5" spans="2:14" x14ac:dyDescent="0.25">
      <c r="B5" s="15" t="s">
        <v>20</v>
      </c>
      <c r="C5" s="16"/>
      <c r="D5" s="16"/>
      <c r="E5" s="17"/>
      <c r="F5" s="18"/>
      <c r="G5" s="19"/>
      <c r="H5" s="20"/>
      <c r="N5" s="8"/>
    </row>
    <row r="6" spans="2:14" customFormat="1" ht="26.4" x14ac:dyDescent="0.25">
      <c r="B6" s="21" t="s">
        <v>21</v>
      </c>
      <c r="C6" s="21" t="s">
        <v>79</v>
      </c>
      <c r="D6" s="21" t="s">
        <v>22</v>
      </c>
      <c r="E6" s="22" t="s">
        <v>23</v>
      </c>
      <c r="F6" s="22">
        <v>80</v>
      </c>
      <c r="G6" s="23">
        <v>1</v>
      </c>
      <c r="H6" s="23">
        <f>F6*G6</f>
        <v>80</v>
      </c>
      <c r="I6" s="9"/>
    </row>
    <row r="7" spans="2:14" customFormat="1" ht="14.4" x14ac:dyDescent="0.25">
      <c r="B7" s="21" t="s">
        <v>24</v>
      </c>
      <c r="C7" s="21" t="s">
        <v>25</v>
      </c>
      <c r="D7" s="21" t="s">
        <v>26</v>
      </c>
      <c r="E7" s="22" t="s">
        <v>23</v>
      </c>
      <c r="F7" s="22">
        <v>65</v>
      </c>
      <c r="G7" s="23">
        <v>1</v>
      </c>
      <c r="H7" s="23">
        <f>F7*G7</f>
        <v>65</v>
      </c>
      <c r="I7" s="9"/>
    </row>
    <row r="8" spans="2:14" customFormat="1" ht="14.4" x14ac:dyDescent="0.25">
      <c r="B8" s="21" t="s">
        <v>27</v>
      </c>
      <c r="C8" s="21" t="s">
        <v>28</v>
      </c>
      <c r="D8" s="21" t="s">
        <v>29</v>
      </c>
      <c r="E8" s="22" t="s">
        <v>23</v>
      </c>
      <c r="F8" s="22">
        <v>1</v>
      </c>
      <c r="G8" s="23">
        <v>4</v>
      </c>
      <c r="H8" s="23">
        <f>G8*F8</f>
        <v>4</v>
      </c>
      <c r="I8" s="9"/>
    </row>
    <row r="9" spans="2:14" customFormat="1" ht="26.4" x14ac:dyDescent="0.25">
      <c r="B9" s="21" t="s">
        <v>30</v>
      </c>
      <c r="C9" s="21" t="s">
        <v>31</v>
      </c>
      <c r="D9" s="21" t="s">
        <v>32</v>
      </c>
      <c r="E9" s="22" t="s">
        <v>23</v>
      </c>
      <c r="F9" s="22">
        <v>13</v>
      </c>
      <c r="G9" s="23">
        <v>1</v>
      </c>
      <c r="H9" s="23">
        <f>G9*F9</f>
        <v>13</v>
      </c>
      <c r="I9" s="9"/>
    </row>
    <row r="10" spans="2:14" customFormat="1" ht="14.4" x14ac:dyDescent="0.25">
      <c r="B10" s="21" t="s">
        <v>33</v>
      </c>
      <c r="C10" s="21" t="s">
        <v>25</v>
      </c>
      <c r="D10" s="21" t="s">
        <v>34</v>
      </c>
      <c r="E10" s="22" t="s">
        <v>23</v>
      </c>
      <c r="F10" s="22">
        <v>10</v>
      </c>
      <c r="G10" s="23">
        <v>1</v>
      </c>
      <c r="H10" s="23">
        <v>7</v>
      </c>
      <c r="I10" s="9"/>
    </row>
    <row r="11" spans="2:14" x14ac:dyDescent="0.25">
      <c r="B11" s="21" t="s">
        <v>35</v>
      </c>
      <c r="C11" s="21" t="s">
        <v>36</v>
      </c>
      <c r="D11" s="21" t="s">
        <v>36</v>
      </c>
      <c r="E11" s="22" t="s">
        <v>37</v>
      </c>
      <c r="F11" s="22">
        <v>1</v>
      </c>
      <c r="G11" s="23">
        <v>500</v>
      </c>
      <c r="H11" s="23">
        <f>G11*F11</f>
        <v>500</v>
      </c>
      <c r="I11" s="9"/>
      <c r="N11" s="8"/>
    </row>
    <row r="12" spans="2:14" x14ac:dyDescent="0.25">
      <c r="B12" s="24"/>
      <c r="C12" s="25"/>
      <c r="D12" s="25"/>
      <c r="E12" s="26"/>
      <c r="F12" s="27"/>
      <c r="G12" s="28" t="s">
        <v>38</v>
      </c>
      <c r="H12" s="29">
        <f>SUM(H6:H11)</f>
        <v>669</v>
      </c>
      <c r="N12" s="8"/>
    </row>
    <row r="13" spans="2:14" x14ac:dyDescent="0.25">
      <c r="B13" s="30"/>
      <c r="C13" s="30"/>
      <c r="D13" s="30"/>
      <c r="E13" s="30"/>
      <c r="F13" s="30"/>
      <c r="G13" s="30"/>
      <c r="H13" s="30"/>
      <c r="N13" s="8"/>
    </row>
    <row r="14" spans="2:14" x14ac:dyDescent="0.25">
      <c r="B14" s="15" t="s">
        <v>39</v>
      </c>
      <c r="C14" s="16"/>
      <c r="D14" s="16"/>
      <c r="E14" s="17"/>
      <c r="F14" s="18"/>
      <c r="G14" s="19"/>
      <c r="H14" s="19"/>
      <c r="N14" s="8"/>
    </row>
    <row r="15" spans="2:14" x14ac:dyDescent="0.25">
      <c r="B15" s="21" t="s">
        <v>40</v>
      </c>
      <c r="C15" s="21"/>
      <c r="D15" s="21" t="s">
        <v>41</v>
      </c>
      <c r="E15" s="22" t="s">
        <v>42</v>
      </c>
      <c r="F15" s="22">
        <v>2</v>
      </c>
      <c r="G15" s="23">
        <v>500</v>
      </c>
      <c r="H15" s="23">
        <f>F15*G15</f>
        <v>1000</v>
      </c>
      <c r="N15" s="8"/>
    </row>
    <row r="16" spans="2:14" x14ac:dyDescent="0.25">
      <c r="B16" s="24"/>
      <c r="C16" s="25"/>
      <c r="D16" s="25"/>
      <c r="E16" s="26"/>
      <c r="F16" s="27"/>
      <c r="G16" s="28" t="s">
        <v>38</v>
      </c>
      <c r="H16" s="31">
        <f>SUM(H15:H15)</f>
        <v>1000</v>
      </c>
      <c r="N16" s="8"/>
    </row>
    <row r="17" spans="2:14" x14ac:dyDescent="0.25">
      <c r="B17" s="30"/>
      <c r="C17" s="30"/>
      <c r="D17" s="30"/>
      <c r="E17" s="30"/>
      <c r="F17" s="30"/>
      <c r="G17" s="30"/>
      <c r="H17" s="30"/>
      <c r="N17" s="8"/>
    </row>
    <row r="18" spans="2:14" x14ac:dyDescent="0.25">
      <c r="B18" s="15" t="s">
        <v>43</v>
      </c>
      <c r="C18" s="16"/>
      <c r="D18" s="16"/>
      <c r="E18" s="17"/>
      <c r="F18" s="18"/>
      <c r="G18" s="19"/>
      <c r="H18" s="19"/>
      <c r="N18" s="8"/>
    </row>
    <row r="19" spans="2:14" x14ac:dyDescent="0.25">
      <c r="B19" s="21" t="s">
        <v>44</v>
      </c>
      <c r="C19" s="21" t="s">
        <v>45</v>
      </c>
      <c r="D19" s="21" t="s">
        <v>46</v>
      </c>
      <c r="E19" s="22" t="s">
        <v>47</v>
      </c>
      <c r="F19" s="22">
        <v>12</v>
      </c>
      <c r="G19" s="23">
        <v>140</v>
      </c>
      <c r="H19" s="23">
        <f t="shared" ref="H19:H24" si="0">F19*G19</f>
        <v>1680</v>
      </c>
      <c r="I19" s="32"/>
      <c r="N19" s="8"/>
    </row>
    <row r="20" spans="2:14" x14ac:dyDescent="0.25">
      <c r="B20" s="21" t="s">
        <v>48</v>
      </c>
      <c r="C20" s="21" t="s">
        <v>49</v>
      </c>
      <c r="D20" s="21" t="s">
        <v>50</v>
      </c>
      <c r="E20" s="22" t="s">
        <v>51</v>
      </c>
      <c r="F20" s="22">
        <v>4</v>
      </c>
      <c r="G20" s="23">
        <v>70</v>
      </c>
      <c r="H20" s="23">
        <f t="shared" si="0"/>
        <v>280</v>
      </c>
      <c r="I20" s="32"/>
      <c r="N20" s="8"/>
    </row>
    <row r="21" spans="2:14" ht="26.4" x14ac:dyDescent="0.25">
      <c r="B21" s="21" t="s">
        <v>52</v>
      </c>
      <c r="C21" s="21" t="s">
        <v>53</v>
      </c>
      <c r="D21" s="21" t="s">
        <v>54</v>
      </c>
      <c r="E21" s="22" t="s">
        <v>51</v>
      </c>
      <c r="F21" s="22">
        <v>4</v>
      </c>
      <c r="G21" s="23">
        <v>60</v>
      </c>
      <c r="H21" s="23">
        <f t="shared" si="0"/>
        <v>240</v>
      </c>
      <c r="I21" s="32"/>
      <c r="N21" s="8"/>
    </row>
    <row r="22" spans="2:14" ht="26.4" x14ac:dyDescent="0.25">
      <c r="B22" s="21" t="s">
        <v>55</v>
      </c>
      <c r="C22" s="21" t="s">
        <v>56</v>
      </c>
      <c r="D22" s="21" t="s">
        <v>57</v>
      </c>
      <c r="E22" s="22" t="s">
        <v>51</v>
      </c>
      <c r="F22" s="22">
        <v>2</v>
      </c>
      <c r="G22" s="23">
        <v>50</v>
      </c>
      <c r="H22" s="23">
        <f t="shared" si="0"/>
        <v>100</v>
      </c>
      <c r="I22" s="32"/>
      <c r="N22" s="8"/>
    </row>
    <row r="23" spans="2:14" x14ac:dyDescent="0.25">
      <c r="B23" s="21" t="s">
        <v>58</v>
      </c>
      <c r="C23" s="21" t="s">
        <v>59</v>
      </c>
      <c r="D23" s="21" t="s">
        <v>60</v>
      </c>
      <c r="E23" s="22" t="s">
        <v>61</v>
      </c>
      <c r="F23" s="22">
        <v>5</v>
      </c>
      <c r="G23" s="23">
        <v>450</v>
      </c>
      <c r="H23" s="23">
        <f t="shared" si="0"/>
        <v>2250</v>
      </c>
      <c r="I23" s="32"/>
      <c r="N23" s="8"/>
    </row>
    <row r="24" spans="2:14" x14ac:dyDescent="0.25">
      <c r="B24" s="21" t="s">
        <v>62</v>
      </c>
      <c r="C24" s="21" t="s">
        <v>59</v>
      </c>
      <c r="D24" s="21"/>
      <c r="E24" s="22" t="s">
        <v>63</v>
      </c>
      <c r="F24" s="22">
        <v>2</v>
      </c>
      <c r="G24" s="23">
        <v>600</v>
      </c>
      <c r="H24" s="23">
        <f t="shared" si="0"/>
        <v>1200</v>
      </c>
      <c r="N24" s="8"/>
    </row>
    <row r="25" spans="2:14" x14ac:dyDescent="0.25">
      <c r="B25" s="24"/>
      <c r="C25" s="25"/>
      <c r="D25" s="25"/>
      <c r="E25" s="26"/>
      <c r="F25" s="27"/>
      <c r="G25" s="28" t="s">
        <v>38</v>
      </c>
      <c r="H25" s="31">
        <f>SUM(H19:H24)</f>
        <v>5750</v>
      </c>
      <c r="N25" s="8"/>
    </row>
    <row r="26" spans="2:14" x14ac:dyDescent="0.25">
      <c r="B26" s="41" t="s">
        <v>64</v>
      </c>
      <c r="C26" s="42"/>
      <c r="D26" s="42"/>
      <c r="E26" s="42"/>
      <c r="F26" s="42"/>
      <c r="G26" s="43"/>
      <c r="H26" s="33">
        <f>SUM(H25,H16,H12)</f>
        <v>7419</v>
      </c>
      <c r="N26" s="8"/>
    </row>
    <row r="27" spans="2:14" x14ac:dyDescent="0.25">
      <c r="N27" s="8"/>
    </row>
    <row r="28" spans="2:14" x14ac:dyDescent="0.25">
      <c r="N28" s="8"/>
    </row>
  </sheetData>
  <mergeCells count="6">
    <mergeCell ref="B26:G26"/>
    <mergeCell ref="B1:H1"/>
    <mergeCell ref="B2:C2"/>
    <mergeCell ref="D2:E2"/>
    <mergeCell ref="F2:H2"/>
    <mergeCell ref="B4:C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>
      <selection activeCell="D6" sqref="D6"/>
    </sheetView>
  </sheetViews>
  <sheetFormatPr defaultColWidth="12.109375" defaultRowHeight="17.399999999999999" x14ac:dyDescent="0.25"/>
  <cols>
    <col min="1" max="1" width="4.77734375" style="8" customWidth="1"/>
    <col min="2" max="2" width="13.44140625" style="8" bestFit="1" customWidth="1"/>
    <col min="3" max="3" width="16.21875" style="8" bestFit="1" customWidth="1"/>
    <col min="4" max="4" width="37.88671875" style="8" customWidth="1"/>
    <col min="5" max="5" width="6.6640625" style="8" customWidth="1"/>
    <col min="6" max="6" width="4.5546875" style="8" bestFit="1" customWidth="1"/>
    <col min="7" max="7" width="15.21875" style="8" customWidth="1"/>
    <col min="8" max="8" width="16.77734375" style="8" customWidth="1"/>
    <col min="9" max="12" width="12.109375" style="8"/>
    <col min="13" max="13" width="12.109375" style="10"/>
    <col min="14" max="16384" width="12.109375" style="8"/>
  </cols>
  <sheetData>
    <row r="1" spans="2:13" ht="28.2" customHeight="1" x14ac:dyDescent="0.25">
      <c r="B1" s="44" t="s">
        <v>65</v>
      </c>
      <c r="C1" s="44"/>
      <c r="D1" s="44"/>
      <c r="E1" s="44"/>
      <c r="F1" s="44"/>
      <c r="G1" s="44"/>
      <c r="H1" s="44"/>
    </row>
    <row r="2" spans="2:13" x14ac:dyDescent="0.25">
      <c r="B2" s="45" t="s">
        <v>9</v>
      </c>
      <c r="C2" s="45"/>
      <c r="D2" s="45" t="s">
        <v>10</v>
      </c>
      <c r="E2" s="45"/>
      <c r="F2" s="45" t="s">
        <v>11</v>
      </c>
      <c r="G2" s="45"/>
      <c r="H2" s="45"/>
    </row>
    <row r="3" spans="2:13" x14ac:dyDescent="0.25">
      <c r="B3" s="9"/>
      <c r="C3" s="9"/>
      <c r="D3" s="9"/>
      <c r="E3" s="9"/>
      <c r="F3" s="9"/>
      <c r="G3" s="9"/>
      <c r="H3" s="9"/>
      <c r="M3" s="8"/>
    </row>
    <row r="4" spans="2:13" x14ac:dyDescent="0.25">
      <c r="B4" s="46" t="s">
        <v>12</v>
      </c>
      <c r="C4" s="46"/>
      <c r="D4" s="11" t="s">
        <v>16</v>
      </c>
      <c r="E4" s="12" t="s">
        <v>17</v>
      </c>
      <c r="F4" s="12" t="s">
        <v>18</v>
      </c>
      <c r="G4" s="13" t="s">
        <v>19</v>
      </c>
      <c r="H4" s="14" t="s">
        <v>13</v>
      </c>
      <c r="M4" s="8"/>
    </row>
    <row r="5" spans="2:13" x14ac:dyDescent="0.25">
      <c r="B5" s="15" t="s">
        <v>66</v>
      </c>
      <c r="C5" s="16"/>
      <c r="D5" s="16"/>
      <c r="E5" s="17"/>
      <c r="F5" s="18"/>
      <c r="G5" s="19"/>
      <c r="H5" s="20"/>
      <c r="M5" s="8"/>
    </row>
    <row r="6" spans="2:13" customFormat="1" ht="26.4" x14ac:dyDescent="0.25">
      <c r="B6" s="21" t="s">
        <v>67</v>
      </c>
      <c r="C6" s="21" t="s">
        <v>68</v>
      </c>
      <c r="D6" s="21" t="s">
        <v>69</v>
      </c>
      <c r="E6" s="22" t="s">
        <v>70</v>
      </c>
      <c r="F6" s="22">
        <v>50</v>
      </c>
      <c r="G6" s="23">
        <v>150</v>
      </c>
      <c r="H6" s="23">
        <f>F6*G6</f>
        <v>7500</v>
      </c>
    </row>
    <row r="7" spans="2:13" customFormat="1" ht="14.4" customHeight="1" x14ac:dyDescent="0.25">
      <c r="B7" s="50" t="s">
        <v>71</v>
      </c>
      <c r="C7" s="50" t="s">
        <v>72</v>
      </c>
      <c r="D7" s="21" t="s">
        <v>73</v>
      </c>
      <c r="E7" s="22" t="s">
        <v>74</v>
      </c>
      <c r="F7" s="22">
        <v>1</v>
      </c>
      <c r="G7" s="23">
        <v>368</v>
      </c>
      <c r="H7" s="23">
        <f t="shared" ref="H7:H9" si="0">F7*G7</f>
        <v>368</v>
      </c>
    </row>
    <row r="8" spans="2:13" customFormat="1" ht="14.4" x14ac:dyDescent="0.25">
      <c r="B8" s="51"/>
      <c r="C8" s="51"/>
      <c r="D8" s="21" t="s">
        <v>75</v>
      </c>
      <c r="E8" s="22" t="s">
        <v>76</v>
      </c>
      <c r="F8" s="22">
        <v>1</v>
      </c>
      <c r="G8" s="23">
        <v>398</v>
      </c>
      <c r="H8" s="23">
        <f t="shared" si="0"/>
        <v>398</v>
      </c>
    </row>
    <row r="9" spans="2:13" customFormat="1" ht="14.4" x14ac:dyDescent="0.25">
      <c r="B9" s="52"/>
      <c r="C9" s="52"/>
      <c r="D9" s="21" t="s">
        <v>77</v>
      </c>
      <c r="E9" s="22" t="s">
        <v>76</v>
      </c>
      <c r="F9" s="22">
        <v>2</v>
      </c>
      <c r="G9" s="23">
        <v>358</v>
      </c>
      <c r="H9" s="23">
        <f t="shared" si="0"/>
        <v>716</v>
      </c>
    </row>
    <row r="10" spans="2:13" x14ac:dyDescent="0.25">
      <c r="B10" s="24"/>
      <c r="C10" s="25"/>
      <c r="D10" s="25"/>
      <c r="E10" s="26"/>
      <c r="F10" s="27"/>
      <c r="G10" s="28" t="s">
        <v>38</v>
      </c>
      <c r="H10" s="29">
        <f>SUM(H6:H9)</f>
        <v>8982</v>
      </c>
      <c r="M10" s="8"/>
    </row>
    <row r="11" spans="2:13" x14ac:dyDescent="0.25">
      <c r="B11" s="47" t="s">
        <v>14</v>
      </c>
      <c r="C11" s="48"/>
      <c r="D11" s="48"/>
      <c r="E11" s="48"/>
      <c r="F11" s="48"/>
      <c r="G11" s="49"/>
      <c r="H11" s="33">
        <f>H10</f>
        <v>8982</v>
      </c>
      <c r="M11" s="8"/>
    </row>
    <row r="12" spans="2:13" x14ac:dyDescent="0.25">
      <c r="M12" s="8"/>
    </row>
    <row r="13" spans="2:13" x14ac:dyDescent="0.25">
      <c r="M13" s="8"/>
    </row>
  </sheetData>
  <mergeCells count="8">
    <mergeCell ref="B11:G11"/>
    <mergeCell ref="B1:H1"/>
    <mergeCell ref="B2:C2"/>
    <mergeCell ref="D2:E2"/>
    <mergeCell ref="F2:H2"/>
    <mergeCell ref="B4:C4"/>
    <mergeCell ref="B7:B9"/>
    <mergeCell ref="C7:C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按计划分摊</vt:lpstr>
      <vt:lpstr>搭建和执行</vt:lpstr>
      <vt:lpstr>餐饮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客户部毕文君</dc:creator>
  <cp:lastModifiedBy>客户部毕文君</cp:lastModifiedBy>
  <dcterms:created xsi:type="dcterms:W3CDTF">2021-01-26T10:41:07Z</dcterms:created>
  <dcterms:modified xsi:type="dcterms:W3CDTF">2021-02-02T05:35:38Z</dcterms:modified>
</cp:coreProperties>
</file>