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udi.wang\Desktop\2018Az CKD中心项目\"/>
    </mc:Choice>
  </mc:AlternateContent>
  <bookViews>
    <workbookView xWindow="0" yWindow="0" windowWidth="20490" windowHeight="7230" activeTab="2"/>
  </bookViews>
  <sheets>
    <sheet name="项目总报价" sheetId="1" r:id="rId1"/>
    <sheet name="策略报价" sheetId="2" r:id="rId2"/>
    <sheet name="项目流程文档撰写" sheetId="5" r:id="rId3"/>
    <sheet name="物料设计报价" sheetId="8" r:id="rId4"/>
  </sheets>
  <definedNames>
    <definedName name="_xlnm._FilterDatabase" localSheetId="2" hidden="1">项目流程文档撰写!$A$4:$J$28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5" l="1"/>
  <c r="G9" i="1"/>
  <c r="I19" i="5" l="1"/>
  <c r="I24" i="5" l="1"/>
  <c r="I25" i="5"/>
  <c r="I23" i="5"/>
  <c r="I13" i="5" l="1"/>
  <c r="I14" i="5"/>
  <c r="I8" i="8"/>
  <c r="I3" i="8" l="1"/>
  <c r="I10" i="8"/>
  <c r="I11" i="8"/>
  <c r="F7" i="1"/>
  <c r="I5" i="8"/>
  <c r="I6" i="8"/>
  <c r="I7" i="8"/>
  <c r="I9" i="8"/>
  <c r="I14" i="8" l="1"/>
  <c r="F4" i="1" l="1"/>
  <c r="F5" i="1"/>
  <c r="F6" i="1"/>
  <c r="G6" i="1" s="1"/>
  <c r="F3" i="1"/>
  <c r="I21" i="5"/>
  <c r="H16" i="5"/>
  <c r="H8" i="5"/>
  <c r="H11" i="5" s="1"/>
  <c r="H22" i="5" s="1"/>
  <c r="I22" i="5" s="1"/>
  <c r="G3" i="1" l="1"/>
  <c r="E9" i="1"/>
  <c r="G7" i="1"/>
  <c r="I16" i="8"/>
  <c r="I18" i="8" s="1"/>
  <c r="G5" i="1"/>
  <c r="G4" i="1"/>
  <c r="J7" i="2"/>
  <c r="J8" i="2"/>
  <c r="J6" i="2"/>
  <c r="J5" i="2"/>
  <c r="I5" i="5"/>
  <c r="I4" i="5"/>
  <c r="I6" i="5"/>
  <c r="I8" i="5"/>
  <c r="I7" i="5"/>
  <c r="I9" i="5"/>
  <c r="I11" i="5"/>
  <c r="I10" i="5"/>
  <c r="I12" i="5"/>
  <c r="E6" i="1" l="1"/>
  <c r="I15" i="5"/>
  <c r="E3" i="1"/>
  <c r="I16" i="5"/>
  <c r="E4" i="1"/>
  <c r="E5" i="1"/>
  <c r="F12" i="1"/>
  <c r="J9" i="2"/>
  <c r="J10" i="2" s="1"/>
  <c r="J11" i="2" s="1"/>
  <c r="E7" i="1" l="1"/>
  <c r="F14" i="1"/>
  <c r="F15" i="1" s="1"/>
  <c r="C3" i="1"/>
  <c r="C12" i="1" s="1"/>
  <c r="B14" i="1" s="1"/>
  <c r="I18" i="5" l="1"/>
  <c r="C15" i="1"/>
  <c r="I20" i="5" l="1"/>
  <c r="I26" i="5"/>
  <c r="E8" i="1" l="1"/>
  <c r="D12" i="1"/>
  <c r="D15" i="1" s="1"/>
  <c r="I28" i="5" l="1"/>
  <c r="I30" i="5" s="1"/>
  <c r="D14" i="1"/>
  <c r="C16" i="1"/>
</calcChain>
</file>

<file path=xl/sharedStrings.xml><?xml version="1.0" encoding="utf-8"?>
<sst xmlns="http://schemas.openxmlformats.org/spreadsheetml/2006/main" count="172" uniqueCount="130">
  <si>
    <t>Item</t>
  </si>
  <si>
    <t>项目总价表   Quotation Summary</t>
    <phoneticPr fontId="2" type="noConversion"/>
  </si>
  <si>
    <t>项目</t>
    <phoneticPr fontId="7" type="noConversion"/>
  </si>
  <si>
    <t>内容</t>
    <phoneticPr fontId="7" type="noConversion"/>
  </si>
  <si>
    <t>Medical</t>
    <phoneticPr fontId="7" type="noConversion"/>
  </si>
  <si>
    <t>人员</t>
    <phoneticPr fontId="7" type="noConversion"/>
  </si>
  <si>
    <t>单位</t>
    <phoneticPr fontId="7" type="noConversion"/>
  </si>
  <si>
    <t>次数</t>
    <phoneticPr fontId="7" type="noConversion"/>
  </si>
  <si>
    <t>数量</t>
    <phoneticPr fontId="7" type="noConversion"/>
  </si>
  <si>
    <t>单价</t>
    <phoneticPr fontId="7" type="noConversion"/>
  </si>
  <si>
    <t>总价</t>
    <phoneticPr fontId="7" type="noConversion"/>
  </si>
  <si>
    <t>1.0 策略制定</t>
    <phoneticPr fontId="7" type="noConversion"/>
  </si>
  <si>
    <t>小时</t>
    <phoneticPr fontId="7" type="noConversion"/>
  </si>
  <si>
    <t>2.0 税</t>
    <phoneticPr fontId="7" type="noConversion"/>
  </si>
  <si>
    <t>税费</t>
    <phoneticPr fontId="7" type="noConversion"/>
  </si>
  <si>
    <t>Hard Total</t>
    <phoneticPr fontId="7" type="noConversion"/>
  </si>
  <si>
    <t xml:space="preserve">项目策略制定 </t>
    <phoneticPr fontId="7" type="noConversion"/>
  </si>
  <si>
    <t>CKD文献资料收集，整理</t>
    <phoneticPr fontId="2" type="noConversion"/>
  </si>
  <si>
    <t>CKD中心患者达标管理信息整理</t>
    <phoneticPr fontId="2" type="noConversion"/>
  </si>
  <si>
    <t>小计</t>
    <phoneticPr fontId="2" type="noConversion"/>
  </si>
  <si>
    <t>税收部分（6%）
Tax section</t>
    <phoneticPr fontId="2" type="noConversion"/>
  </si>
  <si>
    <t>医学经理</t>
    <phoneticPr fontId="7" type="noConversion"/>
  </si>
  <si>
    <t>医学经理</t>
    <phoneticPr fontId="7" type="noConversion"/>
  </si>
  <si>
    <t>单位</t>
    <phoneticPr fontId="7" type="noConversion"/>
  </si>
  <si>
    <t>数量</t>
    <phoneticPr fontId="7" type="noConversion"/>
  </si>
  <si>
    <t>次数</t>
    <phoneticPr fontId="7" type="noConversion"/>
  </si>
  <si>
    <t>月</t>
    <phoneticPr fontId="7" type="noConversion"/>
  </si>
  <si>
    <t>单价</t>
    <phoneticPr fontId="7" type="noConversion"/>
  </si>
  <si>
    <t>Total(RMB)</t>
    <phoneticPr fontId="7" type="noConversion"/>
  </si>
  <si>
    <t>备注</t>
    <phoneticPr fontId="7" type="noConversion"/>
  </si>
  <si>
    <t>小时</t>
    <phoneticPr fontId="2" type="noConversion"/>
  </si>
  <si>
    <t>高级策略经理</t>
    <phoneticPr fontId="7" type="noConversion"/>
  </si>
  <si>
    <t>高级策略经理</t>
    <phoneticPr fontId="2" type="noConversion"/>
  </si>
  <si>
    <t>医学经理</t>
    <phoneticPr fontId="2" type="noConversion"/>
  </si>
  <si>
    <t>医学经理</t>
    <phoneticPr fontId="2" type="noConversion"/>
  </si>
  <si>
    <t>高级策略经理</t>
    <phoneticPr fontId="7" type="noConversion"/>
  </si>
  <si>
    <t>税</t>
    <phoneticPr fontId="7" type="noConversion"/>
  </si>
  <si>
    <t>第三方税费</t>
    <phoneticPr fontId="7" type="noConversion"/>
  </si>
  <si>
    <t>项目框架方案</t>
    <phoneticPr fontId="7" type="noConversion"/>
  </si>
  <si>
    <t>项目介绍，背景，目的，组成，流程框架</t>
    <phoneticPr fontId="2" type="noConversion"/>
  </si>
  <si>
    <t>撰写项目方案</t>
    <phoneticPr fontId="2" type="noConversion"/>
  </si>
  <si>
    <t>各层级认证标准</t>
  </si>
  <si>
    <t>质量控制标准</t>
  </si>
  <si>
    <t>医学经理</t>
    <phoneticPr fontId="2" type="noConversion"/>
  </si>
  <si>
    <t>高级策略经理</t>
    <phoneticPr fontId="2" type="noConversion"/>
  </si>
  <si>
    <t>助理策略经理</t>
    <phoneticPr fontId="2" type="noConversion"/>
  </si>
  <si>
    <t>项目描述</t>
    <phoneticPr fontId="2" type="noConversion"/>
  </si>
  <si>
    <t>章程规则建立</t>
    <phoneticPr fontId="7" type="noConversion"/>
  </si>
  <si>
    <t>助理策略经理</t>
    <phoneticPr fontId="7" type="noConversion"/>
  </si>
  <si>
    <t>CKD中心内部工作流程</t>
  </si>
  <si>
    <t>院内外就诊，患者管理流程</t>
    <phoneticPr fontId="2" type="noConversion"/>
  </si>
  <si>
    <t>院内外就诊，患者管理流程</t>
    <phoneticPr fontId="2" type="noConversion"/>
  </si>
  <si>
    <t>CKD中心规则建立</t>
    <phoneticPr fontId="7" type="noConversion"/>
  </si>
  <si>
    <t>CKD中心内部工作流程</t>
    <phoneticPr fontId="7" type="noConversion"/>
  </si>
  <si>
    <t>助理策略经理</t>
    <phoneticPr fontId="2" type="noConversion"/>
  </si>
  <si>
    <t>策划修订项目框架方案</t>
    <phoneticPr fontId="2" type="noConversion"/>
  </si>
  <si>
    <t>助理策略经理</t>
    <phoneticPr fontId="2" type="noConversion"/>
  </si>
  <si>
    <t>质量控制</t>
    <phoneticPr fontId="2" type="noConversion"/>
  </si>
  <si>
    <t>质控考核内容/质控标准/不合格标准</t>
    <phoneticPr fontId="2" type="noConversion"/>
  </si>
  <si>
    <t>各层级认证标准制定/医院申请，审核，认证流程/区域示范认证标准</t>
    <phoneticPr fontId="2" type="noConversion"/>
  </si>
  <si>
    <t>院内就诊流程/院外患者管理流程/患者检测项目</t>
    <phoneticPr fontId="2" type="noConversion"/>
  </si>
  <si>
    <t>CKD中心组织架构/专家资源库建立</t>
    <phoneticPr fontId="7" type="noConversion"/>
  </si>
  <si>
    <t>资源库建立</t>
    <phoneticPr fontId="7" type="noConversion"/>
  </si>
  <si>
    <t>认证规则/质量控制规则/l遴选规则</t>
    <phoneticPr fontId="7" type="noConversion"/>
  </si>
  <si>
    <t>类别</t>
    <phoneticPr fontId="3" type="noConversion"/>
  </si>
  <si>
    <t>执行描述</t>
  </si>
  <si>
    <t>设计</t>
    <phoneticPr fontId="7" type="noConversion"/>
  </si>
  <si>
    <t>销售培训</t>
    <phoneticPr fontId="7" type="noConversion"/>
  </si>
  <si>
    <t>助理客户经理</t>
    <phoneticPr fontId="2" type="noConversion"/>
  </si>
  <si>
    <t>小时</t>
    <phoneticPr fontId="7" type="noConversion"/>
  </si>
  <si>
    <t>小时</t>
    <phoneticPr fontId="7" type="noConversion"/>
  </si>
  <si>
    <t>沟通、培训及实时支持</t>
  </si>
  <si>
    <t>各部门工作内容/内部工作组织架构/各部门配合/各部门配合工作流程/内部工作绩效标准</t>
    <phoneticPr fontId="7" type="noConversion"/>
  </si>
  <si>
    <t>策略报价</t>
    <phoneticPr fontId="2" type="noConversion"/>
  </si>
  <si>
    <t>项目流程文档撰写</t>
    <phoneticPr fontId="5" type="noConversion"/>
  </si>
  <si>
    <t>总价</t>
    <phoneticPr fontId="2" type="noConversion"/>
  </si>
  <si>
    <t>小计</t>
    <phoneticPr fontId="2" type="noConversion"/>
  </si>
  <si>
    <t>专家资源库建立</t>
  </si>
  <si>
    <t>CKD中心规则建立</t>
  </si>
  <si>
    <t>物料设计报价</t>
    <phoneticPr fontId="5" type="noConversion"/>
  </si>
  <si>
    <t>策略方案报价</t>
    <phoneticPr fontId="7" type="noConversion"/>
  </si>
  <si>
    <t>CKD中心项目管理&amp;流程建立</t>
    <phoneticPr fontId="2" type="noConversion"/>
  </si>
  <si>
    <t>月</t>
  </si>
  <si>
    <t>单位</t>
  </si>
  <si>
    <t>数量</t>
  </si>
  <si>
    <t>次数</t>
  </si>
  <si>
    <t>单价</t>
  </si>
  <si>
    <t>物料设计报价</t>
    <phoneticPr fontId="7" type="noConversion"/>
  </si>
  <si>
    <t>CKD管理医生单页设计</t>
    <phoneticPr fontId="2" type="noConversion"/>
  </si>
  <si>
    <t>CKD管理护士单页设计</t>
    <phoneticPr fontId="2" type="noConversion"/>
  </si>
  <si>
    <t>主题创意设计</t>
  </si>
  <si>
    <t>主题设计，视觉设计</t>
    <phoneticPr fontId="7" type="noConversion"/>
  </si>
  <si>
    <t>个</t>
    <phoneticPr fontId="7" type="noConversion"/>
  </si>
  <si>
    <t>Slogan</t>
    <phoneticPr fontId="7" type="noConversion"/>
  </si>
  <si>
    <t>标识icon，logo</t>
    <phoneticPr fontId="7" type="noConversion"/>
  </si>
  <si>
    <t>套</t>
    <phoneticPr fontId="7" type="noConversion"/>
  </si>
  <si>
    <t>延展设计</t>
    <phoneticPr fontId="7" type="noConversion"/>
  </si>
  <si>
    <t>各类延展</t>
    <phoneticPr fontId="7" type="noConversion"/>
  </si>
  <si>
    <t>讲课幻灯片撰写</t>
    <phoneticPr fontId="7" type="noConversion"/>
  </si>
  <si>
    <t>医学</t>
    <phoneticPr fontId="2" type="noConversion"/>
  </si>
  <si>
    <t>小计</t>
    <phoneticPr fontId="7" type="noConversion"/>
  </si>
  <si>
    <t>1套</t>
    <phoneticPr fontId="7" type="noConversion"/>
  </si>
  <si>
    <t>按实际数量调整</t>
    <phoneticPr fontId="7" type="noConversion"/>
  </si>
  <si>
    <t>总报价（Total）</t>
    <phoneticPr fontId="2" type="noConversion"/>
  </si>
  <si>
    <t>按实际页数调整</t>
    <phoneticPr fontId="7" type="noConversion"/>
  </si>
  <si>
    <t>CKD中心介绍手册设计</t>
    <phoneticPr fontId="2" type="noConversion"/>
  </si>
  <si>
    <t>CKD中心执行手册设计</t>
    <phoneticPr fontId="2" type="noConversion"/>
  </si>
  <si>
    <t>page</t>
    <phoneticPr fontId="2" type="noConversion"/>
  </si>
  <si>
    <t>项目管理沟通</t>
    <phoneticPr fontId="2" type="noConversion"/>
  </si>
  <si>
    <t>项目培训</t>
    <phoneticPr fontId="2" type="noConversion"/>
  </si>
  <si>
    <t>人员差旅</t>
    <phoneticPr fontId="2" type="noConversion"/>
  </si>
  <si>
    <t>餐费</t>
    <phoneticPr fontId="2" type="noConversion"/>
  </si>
  <si>
    <t>住宿</t>
    <phoneticPr fontId="2" type="noConversion"/>
  </si>
  <si>
    <t>人/次</t>
    <phoneticPr fontId="2" type="noConversion"/>
  </si>
  <si>
    <t>人/次</t>
    <phoneticPr fontId="2" type="noConversion"/>
  </si>
  <si>
    <t>人/次</t>
    <phoneticPr fontId="2" type="noConversion"/>
  </si>
  <si>
    <t>通讯&amp;交通费</t>
    <phoneticPr fontId="2" type="noConversion"/>
  </si>
  <si>
    <t>助理策略经理</t>
    <phoneticPr fontId="2" type="noConversion"/>
  </si>
  <si>
    <t>Roxa-CKD中心项目报价</t>
    <phoneticPr fontId="2" type="noConversion"/>
  </si>
  <si>
    <t xml:space="preserve"> </t>
    <phoneticPr fontId="2" type="noConversion"/>
  </si>
  <si>
    <t>多方沟通，协调，会议统筹管理，进度把控</t>
    <phoneticPr fontId="2" type="noConversion"/>
  </si>
  <si>
    <t>项目流程建立撰写</t>
    <phoneticPr fontId="7" type="noConversion"/>
  </si>
  <si>
    <t>CKD中心资质认证流程建立</t>
    <phoneticPr fontId="7" type="noConversion"/>
  </si>
  <si>
    <t>认证标准</t>
    <phoneticPr fontId="2" type="noConversion"/>
  </si>
  <si>
    <t>预计走访重点医院三家（北京，上海）按实际需求调整</t>
    <phoneticPr fontId="2" type="noConversion"/>
  </si>
  <si>
    <t>主题创意</t>
    <phoneticPr fontId="2" type="noConversion"/>
  </si>
  <si>
    <t>延展设计</t>
    <phoneticPr fontId="2" type="noConversion"/>
  </si>
  <si>
    <t>page</t>
    <phoneticPr fontId="2" type="noConversion"/>
  </si>
  <si>
    <t>A4大小，4P，设计+排版</t>
    <phoneticPr fontId="7" type="noConversion"/>
  </si>
  <si>
    <t>预计10个延展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</si>
</sst>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 * #,##0.00_ ;_ * \-#,##0.00_ ;_ * &quot;-&quot;??_ ;_ @_ "/>
    <numFmt numFmtId="176" formatCode="_ * #,##0_ ;_ * \-#,##0_ ;_ * &quot;-&quot;??_ ;_ @_ "/>
    <numFmt numFmtId="177" formatCode="0_);\(0\)"/>
    <numFmt numFmtId="178" formatCode="#,##0.00_ "/>
    <numFmt numFmtId="179" formatCode="0.0000%"/>
    <numFmt numFmtId="180" formatCode="_ * #,##0.0000_ ;_ * \-#,##0.0000_ ;_ * &quot;-&quot;??_ ;_ @_ "/>
    <numFmt numFmtId="181" formatCode="0.000%"/>
    <numFmt numFmtId="182" formatCode="0.0%"/>
    <numFmt numFmtId="183" formatCode="0.00_);[Red]\(0.00\)"/>
    <numFmt numFmtId="184" formatCode="0.00_ "/>
    <numFmt numFmtId="185" formatCode="_(* #,##0.00_);_(* \(#,##0.00\);_(* &quot;-&quot;??_);_(@_)"/>
    <numFmt numFmtId="186" formatCode="0_ "/>
  </numFmts>
  <fonts count="38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2"/>
      <color indexed="9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b/>
      <sz val="2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2"/>
      <color theme="0" tint="-0.14999847407452621"/>
      <name val="微软雅黑"/>
      <family val="2"/>
      <charset val="134"/>
    </font>
    <font>
      <b/>
      <i/>
      <sz val="12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8" tint="0.39997558519241921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36"/>
      <color theme="1"/>
      <name val="宋体"/>
      <family val="2"/>
      <charset val="134"/>
      <scheme val="minor"/>
    </font>
    <font>
      <b/>
      <sz val="9"/>
      <color indexed="9"/>
      <name val="微软雅黑"/>
      <family val="2"/>
      <charset val="134"/>
    </font>
    <font>
      <sz val="10"/>
      <color theme="1" tint="4.9989318521683403E-2"/>
      <name val="微软雅黑"/>
      <family val="2"/>
      <charset val="134"/>
    </font>
    <font>
      <b/>
      <sz val="12"/>
      <color indexed="9"/>
      <name val="华文细黑"/>
      <family val="3"/>
      <charset val="134"/>
    </font>
    <font>
      <sz val="10"/>
      <color rgb="FFFF0000"/>
      <name val="华文细黑"/>
      <family val="3"/>
      <charset val="134"/>
    </font>
    <font>
      <sz val="11"/>
      <color theme="1"/>
      <name val="华文细黑"/>
      <family val="3"/>
      <charset val="134"/>
    </font>
    <font>
      <sz val="12"/>
      <name val="华文细黑"/>
      <family val="3"/>
      <charset val="134"/>
    </font>
    <font>
      <b/>
      <sz val="10"/>
      <color indexed="9"/>
      <name val="华文细黑"/>
      <family val="3"/>
      <charset val="134"/>
    </font>
    <font>
      <sz val="10"/>
      <color theme="1"/>
      <name val="华文细黑"/>
      <family val="3"/>
      <charset val="134"/>
    </font>
    <font>
      <sz val="10"/>
      <name val="华文细黑"/>
      <family val="3"/>
      <charset val="134"/>
    </font>
    <font>
      <b/>
      <sz val="22"/>
      <name val="华文细黑"/>
      <family val="3"/>
      <charset val="134"/>
    </font>
    <font>
      <sz val="18"/>
      <color theme="1"/>
      <name val="华文细黑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2"/>
      <color theme="1"/>
      <name val="华文细黑"/>
      <family val="3"/>
      <charset val="134"/>
    </font>
    <font>
      <sz val="12"/>
      <color theme="1"/>
      <name val="华文细黑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theme="1"/>
      <name val="华文细黑"/>
      <family val="3"/>
      <charset val="134"/>
    </font>
    <font>
      <sz val="10"/>
      <color theme="1" tint="4.9989318521683403E-2"/>
      <name val="华文细黑"/>
      <family val="3"/>
      <charset val="134"/>
    </font>
    <font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3" fillId="0" borderId="0"/>
    <xf numFmtId="43" fontId="1" fillId="0" borderId="0" applyFont="0" applyFill="0" applyBorder="0" applyAlignment="0" applyProtection="0">
      <alignment vertical="center"/>
    </xf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" fillId="0" borderId="0"/>
  </cellStyleXfs>
  <cellXfs count="208">
    <xf numFmtId="0" fontId="0" fillId="0" borderId="0" xfId="0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11" fillId="6" borderId="14" xfId="0" applyFont="1" applyFill="1" applyBorder="1" applyAlignment="1">
      <alignment horizontal="center" vertical="center" wrapText="1"/>
    </xf>
    <xf numFmtId="177" fontId="11" fillId="6" borderId="15" xfId="0" applyNumberFormat="1" applyFont="1" applyFill="1" applyBorder="1" applyAlignment="1">
      <alignment horizontal="center" vertical="center" wrapText="1"/>
    </xf>
    <xf numFmtId="177" fontId="11" fillId="6" borderId="18" xfId="0" applyNumberFormat="1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177" fontId="11" fillId="6" borderId="19" xfId="0" applyNumberFormat="1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left" vertical="center"/>
    </xf>
    <xf numFmtId="0" fontId="10" fillId="7" borderId="21" xfId="0" applyFont="1" applyFill="1" applyBorder="1" applyAlignment="1">
      <alignment horizontal="left" vertical="center"/>
    </xf>
    <xf numFmtId="177" fontId="6" fillId="7" borderId="21" xfId="0" applyNumberFormat="1" applyFont="1" applyFill="1" applyBorder="1" applyAlignment="1">
      <alignment horizontal="right" vertical="center"/>
    </xf>
    <xf numFmtId="0" fontId="12" fillId="8" borderId="21" xfId="0" applyFont="1" applyFill="1" applyBorder="1" applyAlignment="1">
      <alignment vertical="center"/>
    </xf>
    <xf numFmtId="178" fontId="13" fillId="7" borderId="22" xfId="0" applyNumberFormat="1" applyFont="1" applyFill="1" applyBorder="1" applyAlignment="1">
      <alignment horizontal="right"/>
    </xf>
    <xf numFmtId="0" fontId="15" fillId="0" borderId="23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4" fillId="0" borderId="0" xfId="0" applyFont="1" applyAlignment="1"/>
    <xf numFmtId="0" fontId="15" fillId="0" borderId="2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0" fillId="7" borderId="26" xfId="0" applyFont="1" applyFill="1" applyBorder="1" applyAlignment="1">
      <alignment horizontal="left" vertical="center"/>
    </xf>
    <xf numFmtId="0" fontId="10" fillId="7" borderId="27" xfId="0" applyFont="1" applyFill="1" applyBorder="1" applyAlignment="1">
      <alignment horizontal="left" vertical="center"/>
    </xf>
    <xf numFmtId="177" fontId="6" fillId="7" borderId="4" xfId="0" applyNumberFormat="1" applyFont="1" applyFill="1" applyBorder="1" applyAlignment="1">
      <alignment horizontal="right" vertical="center"/>
    </xf>
    <xf numFmtId="0" fontId="12" fillId="8" borderId="4" xfId="0" applyFont="1" applyFill="1" applyBorder="1" applyAlignment="1">
      <alignment vertical="center"/>
    </xf>
    <xf numFmtId="178" fontId="13" fillId="7" borderId="28" xfId="0" applyNumberFormat="1" applyFont="1" applyFill="1" applyBorder="1" applyAlignment="1">
      <alignment horizontal="right"/>
    </xf>
    <xf numFmtId="0" fontId="15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1" fontId="15" fillId="0" borderId="2" xfId="0" applyNumberFormat="1" applyFont="1" applyFill="1" applyBorder="1" applyAlignment="1">
      <alignment horizontal="center" vertical="center"/>
    </xf>
    <xf numFmtId="178" fontId="8" fillId="3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4" fillId="6" borderId="2" xfId="0" applyFont="1" applyFill="1" applyBorder="1" applyAlignment="1">
      <alignment horizontal="center" vertical="center" wrapText="1"/>
    </xf>
    <xf numFmtId="177" fontId="4" fillId="6" borderId="2" xfId="0" applyNumberFormat="1" applyFont="1" applyFill="1" applyBorder="1" applyAlignment="1">
      <alignment horizontal="center" vertical="center" wrapText="1"/>
    </xf>
    <xf numFmtId="177" fontId="4" fillId="6" borderId="3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vertical="center"/>
    </xf>
    <xf numFmtId="181" fontId="15" fillId="0" borderId="2" xfId="0" applyNumberFormat="1" applyFont="1" applyFill="1" applyBorder="1" applyAlignment="1">
      <alignment vertical="center" wrapText="1"/>
    </xf>
    <xf numFmtId="180" fontId="6" fillId="0" borderId="2" xfId="3" applyNumberFormat="1" applyFont="1" applyFill="1" applyBorder="1" applyAlignment="1">
      <alignment wrapText="1"/>
    </xf>
    <xf numFmtId="0" fontId="18" fillId="0" borderId="4" xfId="0" applyFont="1" applyFill="1" applyBorder="1" applyAlignment="1">
      <alignment vertical="center"/>
    </xf>
    <xf numFmtId="182" fontId="15" fillId="0" borderId="2" xfId="0" applyNumberFormat="1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180" fontId="6" fillId="0" borderId="3" xfId="3" applyNumberFormat="1" applyFont="1" applyFill="1" applyBorder="1" applyAlignment="1">
      <alignment horizontal="right" vertical="center"/>
    </xf>
    <xf numFmtId="183" fontId="4" fillId="6" borderId="2" xfId="3" applyNumberFormat="1" applyFont="1" applyFill="1" applyBorder="1" applyAlignment="1">
      <alignment horizontal="center" vertical="center" wrapText="1"/>
    </xf>
    <xf numFmtId="183" fontId="17" fillId="0" borderId="3" xfId="3" applyNumberFormat="1" applyFont="1" applyFill="1" applyBorder="1" applyAlignment="1">
      <alignment horizontal="right" vertical="center"/>
    </xf>
    <xf numFmtId="183" fontId="0" fillId="0" borderId="0" xfId="0" applyNumberFormat="1">
      <alignment vertical="center"/>
    </xf>
    <xf numFmtId="0" fontId="6" fillId="0" borderId="0" xfId="0" applyFont="1" applyAlignment="1"/>
    <xf numFmtId="183" fontId="17" fillId="0" borderId="2" xfId="3" applyNumberFormat="1" applyFont="1" applyFill="1" applyBorder="1" applyAlignment="1">
      <alignment horizontal="right" vertical="center"/>
    </xf>
    <xf numFmtId="0" fontId="15" fillId="0" borderId="6" xfId="0" applyFont="1" applyFill="1" applyBorder="1" applyAlignment="1">
      <alignment horizontal="left" vertical="center" wrapText="1"/>
    </xf>
    <xf numFmtId="0" fontId="16" fillId="0" borderId="23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0" fillId="7" borderId="0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20" fillId="6" borderId="40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185" fontId="20" fillId="6" borderId="2" xfId="4" applyFont="1" applyFill="1" applyBorder="1" applyAlignment="1">
      <alignment horizontal="center" vertical="center" wrapText="1"/>
    </xf>
    <xf numFmtId="0" fontId="21" fillId="0" borderId="2" xfId="1" applyFont="1" applyFill="1" applyBorder="1" applyAlignment="1">
      <alignment horizontal="left" vertical="center"/>
    </xf>
    <xf numFmtId="186" fontId="21" fillId="0" borderId="2" xfId="6" applyNumberFormat="1" applyFont="1" applyFill="1" applyBorder="1" applyAlignment="1">
      <alignment horizontal="right" vertical="center"/>
    </xf>
    <xf numFmtId="0" fontId="21" fillId="0" borderId="2" xfId="6" applyFont="1" applyFill="1" applyBorder="1" applyAlignment="1">
      <alignment horizontal="right" vertical="center"/>
    </xf>
    <xf numFmtId="0" fontId="21" fillId="0" borderId="2" xfId="1" applyFont="1" applyFill="1" applyBorder="1" applyAlignment="1">
      <alignment vertical="center" wrapText="1"/>
    </xf>
    <xf numFmtId="0" fontId="21" fillId="0" borderId="2" xfId="1" applyFont="1" applyFill="1" applyBorder="1" applyAlignment="1">
      <alignment horizontal="right" vertical="center"/>
    </xf>
    <xf numFmtId="0" fontId="21" fillId="0" borderId="2" xfId="1" applyFont="1" applyFill="1" applyBorder="1"/>
    <xf numFmtId="0" fontId="21" fillId="0" borderId="2" xfId="1" applyFont="1" applyFill="1" applyBorder="1" applyAlignment="1">
      <alignment horizontal="center"/>
    </xf>
    <xf numFmtId="0" fontId="15" fillId="0" borderId="2" xfId="1" applyFont="1" applyFill="1" applyBorder="1" applyAlignment="1">
      <alignment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6" xfId="1" applyFont="1" applyFill="1" applyBorder="1" applyAlignment="1">
      <alignment horizontal="center" vertical="center" wrapText="1"/>
    </xf>
    <xf numFmtId="0" fontId="21" fillId="0" borderId="2" xfId="6" applyFont="1" applyFill="1" applyBorder="1" applyAlignment="1">
      <alignment horizontal="left" vertical="center"/>
    </xf>
    <xf numFmtId="0" fontId="21" fillId="0" borderId="2" xfId="6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177" fontId="26" fillId="6" borderId="30" xfId="0" applyNumberFormat="1" applyFont="1" applyFill="1" applyBorder="1" applyAlignment="1">
      <alignment horizontal="center" vertical="center" wrapText="1"/>
    </xf>
    <xf numFmtId="0" fontId="27" fillId="0" borderId="2" xfId="0" applyFont="1" applyBorder="1">
      <alignment vertical="center"/>
    </xf>
    <xf numFmtId="0" fontId="28" fillId="0" borderId="30" xfId="0" applyFont="1" applyBorder="1" applyAlignment="1"/>
    <xf numFmtId="0" fontId="28" fillId="0" borderId="30" xfId="0" applyFont="1" applyFill="1" applyBorder="1" applyAlignment="1">
      <alignment wrapText="1"/>
    </xf>
    <xf numFmtId="0" fontId="27" fillId="0" borderId="0" xfId="0" applyFont="1">
      <alignment vertical="center"/>
    </xf>
    <xf numFmtId="0" fontId="21" fillId="0" borderId="2" xfId="1" applyFont="1" applyFill="1" applyBorder="1" applyAlignment="1">
      <alignment horizontal="left"/>
    </xf>
    <xf numFmtId="0" fontId="19" fillId="3" borderId="0" xfId="0" applyFont="1" applyFill="1">
      <alignment vertical="center"/>
    </xf>
    <xf numFmtId="0" fontId="21" fillId="0" borderId="3" xfId="1" applyFont="1" applyFill="1" applyBorder="1" applyAlignment="1">
      <alignment horizontal="right" vertical="center"/>
    </xf>
    <xf numFmtId="0" fontId="24" fillId="0" borderId="0" xfId="2" applyFont="1"/>
    <xf numFmtId="178" fontId="24" fillId="0" borderId="0" xfId="2" applyNumberFormat="1" applyFont="1"/>
    <xf numFmtId="0" fontId="22" fillId="2" borderId="2" xfId="1" applyFont="1" applyFill="1" applyBorder="1" applyAlignment="1">
      <alignment horizontal="center" vertical="center"/>
    </xf>
    <xf numFmtId="0" fontId="25" fillId="0" borderId="9" xfId="1" applyFont="1" applyBorder="1" applyAlignment="1">
      <alignment horizontal="center" vertical="center" wrapText="1"/>
    </xf>
    <xf numFmtId="0" fontId="30" fillId="0" borderId="0" xfId="2" applyFont="1"/>
    <xf numFmtId="0" fontId="21" fillId="0" borderId="2" xfId="1" applyFont="1" applyFill="1" applyBorder="1" applyAlignment="1">
      <alignment horizontal="left" vertical="center" wrapText="1"/>
    </xf>
    <xf numFmtId="38" fontId="21" fillId="0" borderId="2" xfId="1" applyNumberFormat="1" applyFont="1" applyFill="1" applyBorder="1" applyAlignment="1">
      <alignment horizontal="left" vertical="center" wrapText="1"/>
    </xf>
    <xf numFmtId="38" fontId="21" fillId="0" borderId="2" xfId="1" applyNumberFormat="1" applyFont="1" applyFill="1" applyBorder="1" applyAlignment="1">
      <alignment vertical="center" wrapText="1"/>
    </xf>
    <xf numFmtId="0" fontId="21" fillId="0" borderId="40" xfId="1" applyFont="1" applyFill="1" applyBorder="1" applyAlignment="1">
      <alignment horizontal="center" vertical="center" wrapText="1"/>
    </xf>
    <xf numFmtId="186" fontId="21" fillId="0" borderId="2" xfId="6" applyNumberFormat="1" applyFont="1" applyFill="1" applyBorder="1" applyAlignment="1">
      <alignment vertical="center"/>
    </xf>
    <xf numFmtId="0" fontId="15" fillId="0" borderId="2" xfId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9" fontId="28" fillId="0" borderId="28" xfId="0" applyNumberFormat="1" applyFont="1" applyFill="1" applyBorder="1" applyAlignment="1"/>
    <xf numFmtId="183" fontId="10" fillId="3" borderId="21" xfId="3" applyNumberFormat="1" applyFont="1" applyFill="1" applyBorder="1" applyAlignment="1"/>
    <xf numFmtId="1" fontId="25" fillId="3" borderId="33" xfId="0" applyNumberFormat="1" applyFont="1" applyFill="1" applyBorder="1" applyAlignment="1">
      <alignment wrapText="1"/>
    </xf>
    <xf numFmtId="0" fontId="31" fillId="0" borderId="0" xfId="0" applyFont="1">
      <alignment vertical="center"/>
    </xf>
    <xf numFmtId="0" fontId="25" fillId="0" borderId="3" xfId="1" applyFont="1" applyFill="1" applyBorder="1" applyAlignment="1">
      <alignment horizontal="right" vertical="center"/>
    </xf>
    <xf numFmtId="178" fontId="33" fillId="0" borderId="2" xfId="3" applyNumberFormat="1" applyFont="1" applyFill="1" applyBorder="1" applyAlignment="1">
      <alignment horizontal="center" vertical="center"/>
    </xf>
    <xf numFmtId="0" fontId="36" fillId="0" borderId="2" xfId="1" applyFont="1" applyFill="1" applyBorder="1" applyAlignment="1">
      <alignment horizontal="left" vertical="center"/>
    </xf>
    <xf numFmtId="0" fontId="28" fillId="0" borderId="2" xfId="1" applyFont="1" applyBorder="1" applyAlignment="1">
      <alignment horizontal="right" vertical="center"/>
    </xf>
    <xf numFmtId="0" fontId="27" fillId="0" borderId="2" xfId="1" applyNumberFormat="1" applyFont="1" applyBorder="1" applyAlignment="1">
      <alignment horizontal="left" vertical="center"/>
    </xf>
    <xf numFmtId="0" fontId="28" fillId="0" borderId="5" xfId="1" applyFont="1" applyBorder="1" applyAlignment="1">
      <alignment horizontal="right" vertical="center"/>
    </xf>
    <xf numFmtId="0" fontId="28" fillId="0" borderId="5" xfId="1" applyFont="1" applyBorder="1" applyAlignment="1">
      <alignment vertical="center"/>
    </xf>
    <xf numFmtId="0" fontId="28" fillId="0" borderId="9" xfId="1" applyFont="1" applyBorder="1" applyAlignment="1">
      <alignment vertical="center"/>
    </xf>
    <xf numFmtId="0" fontId="36" fillId="0" borderId="6" xfId="1" applyFont="1" applyFill="1" applyBorder="1" applyAlignment="1">
      <alignment horizontal="left" vertical="center"/>
    </xf>
    <xf numFmtId="183" fontId="6" fillId="0" borderId="2" xfId="3" applyNumberFormat="1" applyFont="1" applyFill="1" applyBorder="1" applyAlignment="1">
      <alignment horizontal="right"/>
    </xf>
    <xf numFmtId="0" fontId="0" fillId="0" borderId="0" xfId="0" applyFill="1">
      <alignment vertical="center"/>
    </xf>
    <xf numFmtId="0" fontId="21" fillId="0" borderId="5" xfId="1" applyFont="1" applyFill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left" vertical="center"/>
    </xf>
    <xf numFmtId="0" fontId="21" fillId="3" borderId="2" xfId="1" applyFont="1" applyFill="1" applyBorder="1" applyAlignment="1">
      <alignment horizontal="left"/>
    </xf>
    <xf numFmtId="0" fontId="15" fillId="3" borderId="2" xfId="1" applyFont="1" applyFill="1" applyBorder="1" applyAlignment="1">
      <alignment vertical="center" wrapText="1"/>
    </xf>
    <xf numFmtId="0" fontId="35" fillId="3" borderId="3" xfId="2" applyFont="1" applyFill="1" applyBorder="1" applyAlignment="1">
      <alignment horizontal="left" vertical="center"/>
    </xf>
    <xf numFmtId="0" fontId="35" fillId="3" borderId="6" xfId="2" applyFont="1" applyFill="1" applyBorder="1" applyAlignment="1">
      <alignment horizontal="left" vertical="center"/>
    </xf>
    <xf numFmtId="0" fontId="22" fillId="2" borderId="3" xfId="1" applyFont="1" applyFill="1" applyBorder="1" applyAlignment="1">
      <alignment horizontal="center" vertical="center" wrapText="1"/>
    </xf>
    <xf numFmtId="0" fontId="22" fillId="2" borderId="6" xfId="1" applyFont="1" applyFill="1" applyBorder="1" applyAlignment="1">
      <alignment horizontal="center" vertical="center" wrapText="1"/>
    </xf>
    <xf numFmtId="0" fontId="25" fillId="4" borderId="3" xfId="1" applyFont="1" applyFill="1" applyBorder="1" applyAlignment="1">
      <alignment horizontal="center" vertical="center"/>
    </xf>
    <xf numFmtId="0" fontId="25" fillId="4" borderId="6" xfId="1" applyFont="1" applyFill="1" applyBorder="1" applyAlignment="1">
      <alignment horizontal="center" vertical="center"/>
    </xf>
    <xf numFmtId="0" fontId="22" fillId="2" borderId="3" xfId="1" applyFont="1" applyFill="1" applyBorder="1" applyAlignment="1">
      <alignment horizontal="center" vertical="center"/>
    </xf>
    <xf numFmtId="0" fontId="22" fillId="2" borderId="6" xfId="1" applyFont="1" applyFill="1" applyBorder="1" applyAlignment="1">
      <alignment horizontal="center" vertical="center"/>
    </xf>
    <xf numFmtId="184" fontId="25" fillId="0" borderId="3" xfId="1" applyNumberFormat="1" applyFont="1" applyFill="1" applyBorder="1" applyAlignment="1">
      <alignment horizontal="center" vertical="center" wrapText="1"/>
    </xf>
    <xf numFmtId="184" fontId="25" fillId="0" borderId="6" xfId="1" applyNumberFormat="1" applyFont="1" applyFill="1" applyBorder="1" applyAlignment="1">
      <alignment horizontal="center" vertical="center" wrapText="1"/>
    </xf>
    <xf numFmtId="0" fontId="32" fillId="0" borderId="3" xfId="1" applyFont="1" applyFill="1" applyBorder="1" applyAlignment="1">
      <alignment horizontal="left" vertical="center" wrapText="1"/>
    </xf>
    <xf numFmtId="0" fontId="32" fillId="0" borderId="4" xfId="1" applyFont="1" applyFill="1" applyBorder="1" applyAlignment="1">
      <alignment horizontal="left" vertical="center" wrapText="1"/>
    </xf>
    <xf numFmtId="0" fontId="25" fillId="0" borderId="3" xfId="1" applyNumberFormat="1" applyFont="1" applyBorder="1" applyAlignment="1">
      <alignment horizontal="center" vertical="center" wrapText="1"/>
    </xf>
    <xf numFmtId="0" fontId="25" fillId="0" borderId="6" xfId="1" applyNumberFormat="1" applyFont="1" applyBorder="1" applyAlignment="1">
      <alignment horizontal="center" vertical="center" wrapText="1"/>
    </xf>
    <xf numFmtId="184" fontId="33" fillId="0" borderId="3" xfId="3" applyNumberFormat="1" applyFont="1" applyFill="1" applyBorder="1" applyAlignment="1">
      <alignment horizontal="center" vertical="center"/>
    </xf>
    <xf numFmtId="184" fontId="33" fillId="0" borderId="6" xfId="3" applyNumberFormat="1" applyFont="1" applyFill="1" applyBorder="1" applyAlignment="1">
      <alignment horizontal="center" vertical="center"/>
    </xf>
    <xf numFmtId="183" fontId="33" fillId="0" borderId="3" xfId="1" applyNumberFormat="1" applyFont="1" applyFill="1" applyBorder="1" applyAlignment="1">
      <alignment horizontal="center" vertical="center"/>
    </xf>
    <xf numFmtId="183" fontId="33" fillId="0" borderId="6" xfId="1" applyNumberFormat="1" applyFont="1" applyFill="1" applyBorder="1" applyAlignment="1">
      <alignment horizontal="center" vertical="center"/>
    </xf>
    <xf numFmtId="176" fontId="25" fillId="0" borderId="3" xfId="3" applyNumberFormat="1" applyFont="1" applyBorder="1" applyAlignment="1">
      <alignment horizontal="center" vertical="center"/>
    </xf>
    <xf numFmtId="176" fontId="25" fillId="0" borderId="6" xfId="3" applyNumberFormat="1" applyFont="1" applyBorder="1" applyAlignment="1">
      <alignment horizontal="center" vertical="center"/>
    </xf>
    <xf numFmtId="178" fontId="35" fillId="3" borderId="3" xfId="2" applyNumberFormat="1" applyFont="1" applyFill="1" applyBorder="1" applyAlignment="1">
      <alignment horizontal="center" vertical="center"/>
    </xf>
    <xf numFmtId="178" fontId="35" fillId="3" borderId="4" xfId="2" applyNumberFormat="1" applyFont="1" applyFill="1" applyBorder="1" applyAlignment="1">
      <alignment horizontal="center" vertical="center"/>
    </xf>
    <xf numFmtId="178" fontId="35" fillId="3" borderId="6" xfId="2" applyNumberFormat="1" applyFont="1" applyFill="1" applyBorder="1" applyAlignment="1">
      <alignment horizontal="center" vertical="center"/>
    </xf>
    <xf numFmtId="0" fontId="29" fillId="0" borderId="1" xfId="1" applyFont="1" applyBorder="1" applyAlignment="1">
      <alignment horizontal="left" vertical="center"/>
    </xf>
    <xf numFmtId="0" fontId="25" fillId="0" borderId="2" xfId="1" applyFont="1" applyFill="1" applyBorder="1" applyAlignment="1">
      <alignment horizontal="center" vertical="center"/>
    </xf>
    <xf numFmtId="0" fontId="25" fillId="4" borderId="4" xfId="1" applyFont="1" applyFill="1" applyBorder="1" applyAlignment="1">
      <alignment horizontal="center" vertical="center"/>
    </xf>
    <xf numFmtId="0" fontId="25" fillId="0" borderId="5" xfId="1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179" fontId="16" fillId="0" borderId="3" xfId="0" applyNumberFormat="1" applyFont="1" applyFill="1" applyBorder="1" applyAlignment="1">
      <alignment horizontal="left" vertical="center" wrapText="1"/>
    </xf>
    <xf numFmtId="179" fontId="16" fillId="0" borderId="6" xfId="0" applyNumberFormat="1" applyFont="1" applyFill="1" applyBorder="1" applyAlignment="1">
      <alignment horizontal="left" vertical="center" wrapText="1"/>
    </xf>
    <xf numFmtId="0" fontId="16" fillId="0" borderId="25" xfId="0" applyFont="1" applyFill="1" applyBorder="1" applyAlignment="1">
      <alignment horizontal="left" vertical="center" wrapText="1"/>
    </xf>
    <xf numFmtId="0" fontId="16" fillId="0" borderId="23" xfId="0" applyFont="1" applyFill="1" applyBorder="1" applyAlignment="1">
      <alignment horizontal="left" vertical="center" wrapText="1"/>
    </xf>
    <xf numFmtId="0" fontId="16" fillId="0" borderId="35" xfId="0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vertical="center"/>
    </xf>
    <xf numFmtId="0" fontId="6" fillId="3" borderId="32" xfId="0" applyFont="1" applyFill="1" applyBorder="1" applyAlignment="1">
      <alignment vertical="center"/>
    </xf>
    <xf numFmtId="0" fontId="10" fillId="7" borderId="1" xfId="0" applyFont="1" applyFill="1" applyBorder="1" applyAlignment="1">
      <alignment horizontal="center"/>
    </xf>
    <xf numFmtId="0" fontId="10" fillId="7" borderId="31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38" fontId="21" fillId="0" borderId="5" xfId="1" applyNumberFormat="1" applyFont="1" applyFill="1" applyBorder="1" applyAlignment="1">
      <alignment horizontal="center" vertical="center" wrapText="1"/>
    </xf>
    <xf numFmtId="38" fontId="21" fillId="0" borderId="7" xfId="1" applyNumberFormat="1" applyFont="1" applyFill="1" applyBorder="1" applyAlignment="1">
      <alignment horizontal="center" vertical="center" wrapText="1"/>
    </xf>
    <xf numFmtId="38" fontId="21" fillId="0" borderId="8" xfId="1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34" fillId="3" borderId="41" xfId="1" applyFont="1" applyFill="1" applyBorder="1" applyAlignment="1">
      <alignment horizontal="center" vertical="center" wrapText="1"/>
    </xf>
    <xf numFmtId="0" fontId="34" fillId="3" borderId="1" xfId="1" applyFont="1" applyFill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 wrapText="1"/>
    </xf>
    <xf numFmtId="0" fontId="37" fillId="0" borderId="8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38" fontId="21" fillId="0" borderId="40" xfId="1" applyNumberFormat="1" applyFont="1" applyFill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3 3" xfId="2"/>
    <cellStyle name="常规 4" xfId="6"/>
    <cellStyle name="千位分隔 2" xfId="4"/>
    <cellStyle name="千位分隔 2 2" xfId="3"/>
    <cellStyle name="千位分隔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90" zoomScaleNormal="90" workbookViewId="0">
      <selection activeCell="A13" sqref="A13:E13"/>
    </sheetView>
  </sheetViews>
  <sheetFormatPr defaultColWidth="8.75" defaultRowHeight="15.75" x14ac:dyDescent="0.25"/>
  <cols>
    <col min="1" max="1" width="12.875" style="83" customWidth="1"/>
    <col min="2" max="2" width="22.125" style="83" customWidth="1"/>
    <col min="3" max="3" width="17.875" style="83" customWidth="1"/>
    <col min="4" max="4" width="22.875" style="83" customWidth="1"/>
    <col min="5" max="5" width="15.625" style="83" customWidth="1"/>
    <col min="6" max="6" width="20.375" style="83" bestFit="1" customWidth="1"/>
    <col min="7" max="7" width="21.25" style="83" customWidth="1"/>
    <col min="8" max="16384" width="8.75" style="83"/>
  </cols>
  <sheetData>
    <row r="1" spans="1:7" ht="76.5" customHeight="1" x14ac:dyDescent="0.25">
      <c r="A1" s="137" t="s">
        <v>1</v>
      </c>
      <c r="B1" s="137"/>
      <c r="C1" s="137"/>
      <c r="D1" s="137"/>
      <c r="E1" s="137"/>
      <c r="G1" s="84"/>
    </row>
    <row r="2" spans="1:7" ht="18" x14ac:dyDescent="0.25">
      <c r="A2" s="85" t="s">
        <v>0</v>
      </c>
      <c r="B2" s="120" t="s">
        <v>73</v>
      </c>
      <c r="C2" s="121"/>
      <c r="D2" s="116" t="s">
        <v>74</v>
      </c>
      <c r="E2" s="117"/>
      <c r="F2" s="116" t="s">
        <v>79</v>
      </c>
      <c r="G2" s="117"/>
    </row>
    <row r="3" spans="1:7" ht="18" customHeight="1" x14ac:dyDescent="0.25">
      <c r="A3" s="140" t="s">
        <v>118</v>
      </c>
      <c r="B3" s="101" t="s">
        <v>40</v>
      </c>
      <c r="C3" s="102">
        <f>策略报价!J9</f>
        <v>90950</v>
      </c>
      <c r="D3" s="101" t="s">
        <v>41</v>
      </c>
      <c r="E3" s="101">
        <f>SUM(项目流程文档撰写!I4:I6)</f>
        <v>29880</v>
      </c>
      <c r="F3" s="101" t="str">
        <f>VLOOKUP(物料设计报价!A7,物料设计报价!A7:I13,1,0)</f>
        <v>CKD中心介绍手册设计</v>
      </c>
      <c r="G3" s="103">
        <f>VLOOKUP(F3,物料设计报价!A7:I13,9,0)</f>
        <v>22800</v>
      </c>
    </row>
    <row r="4" spans="1:7" x14ac:dyDescent="0.25">
      <c r="A4" s="141"/>
      <c r="B4" s="101"/>
      <c r="C4" s="104"/>
      <c r="D4" s="101" t="s">
        <v>42</v>
      </c>
      <c r="E4" s="101">
        <f>SUM(项目流程文档撰写!I7:I9)</f>
        <v>29880</v>
      </c>
      <c r="F4" s="101" t="str">
        <f>VLOOKUP(物料设计报价!A8,物料设计报价!A8:I14,1,0)</f>
        <v>CKD中心执行手册设计</v>
      </c>
      <c r="G4" s="103">
        <f>VLOOKUP(F4,物料设计报价!A8:I14,9,0)</f>
        <v>22800</v>
      </c>
    </row>
    <row r="5" spans="1:7" ht="20.25" customHeight="1" x14ac:dyDescent="0.25">
      <c r="A5" s="141"/>
      <c r="B5" s="101"/>
      <c r="C5" s="105"/>
      <c r="D5" s="101" t="s">
        <v>51</v>
      </c>
      <c r="E5" s="101">
        <f>SUM(项目流程文档撰写!I10:I12)</f>
        <v>29880</v>
      </c>
      <c r="F5" s="101" t="str">
        <f>VLOOKUP(物料设计报价!A9,物料设计报价!A9:I15,1,0)</f>
        <v>CKD管理医生单页设计</v>
      </c>
      <c r="G5" s="103">
        <f>VLOOKUP(F5,物料设计报价!A9:I15,9,0)</f>
        <v>2400</v>
      </c>
    </row>
    <row r="6" spans="1:7" x14ac:dyDescent="0.25">
      <c r="A6" s="141"/>
      <c r="B6" s="101"/>
      <c r="C6" s="105"/>
      <c r="D6" s="101" t="s">
        <v>77</v>
      </c>
      <c r="E6" s="101">
        <f>SUM(项目流程文档撰写!I13:I14)</f>
        <v>16800</v>
      </c>
      <c r="F6" s="101" t="str">
        <f>VLOOKUP(物料设计报价!A10,物料设计报价!A10:I16,1,0)</f>
        <v>CKD管理护士单页设计</v>
      </c>
      <c r="G6" s="103">
        <f>VLOOKUP(F6,物料设计报价!A10:I16,9,0)</f>
        <v>2400</v>
      </c>
    </row>
    <row r="7" spans="1:7" x14ac:dyDescent="0.25">
      <c r="A7" s="141"/>
      <c r="B7" s="101"/>
      <c r="C7" s="105"/>
      <c r="D7" s="101" t="s">
        <v>78</v>
      </c>
      <c r="E7" s="101">
        <f>SUM(项目流程文档撰写!I15:I17)</f>
        <v>53000</v>
      </c>
      <c r="F7" s="101" t="str">
        <f>VLOOKUP(物料设计报价!A11,物料设计报价!A11:I17,1,0)</f>
        <v>讲课幻灯片撰写</v>
      </c>
      <c r="G7" s="103">
        <f>VLOOKUP(F7,物料设计报价!A11:I17,9,0)</f>
        <v>16000</v>
      </c>
    </row>
    <row r="8" spans="1:7" x14ac:dyDescent="0.25">
      <c r="A8" s="141"/>
      <c r="B8" s="101"/>
      <c r="C8" s="106"/>
      <c r="D8" s="101" t="s">
        <v>49</v>
      </c>
      <c r="E8" s="107">
        <f>SUM(项目流程文档撰写!I18:I20)</f>
        <v>57000</v>
      </c>
      <c r="F8" s="101" t="s">
        <v>125</v>
      </c>
      <c r="G8" s="103">
        <v>17800</v>
      </c>
    </row>
    <row r="9" spans="1:7" x14ac:dyDescent="0.25">
      <c r="A9" s="141"/>
      <c r="B9" s="101"/>
      <c r="C9" s="106"/>
      <c r="D9" s="101" t="s">
        <v>71</v>
      </c>
      <c r="E9" s="107">
        <f>SUM(项目流程文档撰写!I21:I22)</f>
        <v>12000</v>
      </c>
      <c r="F9" s="101" t="s">
        <v>126</v>
      </c>
      <c r="G9" s="103">
        <f>物料设计报价!I6</f>
        <v>10000</v>
      </c>
    </row>
    <row r="10" spans="1:7" x14ac:dyDescent="0.25">
      <c r="A10" s="141"/>
      <c r="B10" s="101"/>
      <c r="C10" s="106"/>
      <c r="D10" s="106"/>
      <c r="E10" s="106"/>
      <c r="F10" s="101"/>
      <c r="G10" s="103"/>
    </row>
    <row r="11" spans="1:7" x14ac:dyDescent="0.25">
      <c r="A11" s="142"/>
      <c r="B11" s="101"/>
      <c r="C11" s="106"/>
      <c r="D11" s="106"/>
      <c r="E11" s="106"/>
      <c r="F11" s="101"/>
      <c r="G11" s="103"/>
    </row>
    <row r="12" spans="1:7" ht="15" customHeight="1" x14ac:dyDescent="0.25">
      <c r="A12" s="138" t="s">
        <v>19</v>
      </c>
      <c r="B12" s="138"/>
      <c r="C12" s="99">
        <f>SUM(C3:C7)</f>
        <v>90950</v>
      </c>
      <c r="D12" s="122">
        <f>项目流程文档撰写!I26</f>
        <v>238940</v>
      </c>
      <c r="E12" s="123"/>
      <c r="F12" s="122">
        <f>SUM(G3:G11)</f>
        <v>94200</v>
      </c>
      <c r="G12" s="123"/>
    </row>
    <row r="13" spans="1:7" ht="18" x14ac:dyDescent="0.25">
      <c r="A13" s="118"/>
      <c r="B13" s="139"/>
      <c r="C13" s="139"/>
      <c r="D13" s="139"/>
      <c r="E13" s="139"/>
      <c r="F13" s="118"/>
      <c r="G13" s="119"/>
    </row>
    <row r="14" spans="1:7" ht="54" x14ac:dyDescent="0.25">
      <c r="A14" s="86" t="s">
        <v>20</v>
      </c>
      <c r="B14" s="126">
        <f>C12*0.06</f>
        <v>5457</v>
      </c>
      <c r="C14" s="127"/>
      <c r="D14" s="132">
        <f>D12*6%</f>
        <v>14336.4</v>
      </c>
      <c r="E14" s="133"/>
      <c r="F14" s="132">
        <f>F12*6%</f>
        <v>5652</v>
      </c>
      <c r="G14" s="133"/>
    </row>
    <row r="15" spans="1:7" s="87" customFormat="1" ht="27" x14ac:dyDescent="0.45">
      <c r="A15" s="124" t="s">
        <v>19</v>
      </c>
      <c r="B15" s="125"/>
      <c r="C15" s="100">
        <f>C12+B14</f>
        <v>96407</v>
      </c>
      <c r="D15" s="128">
        <f>D12*1.06</f>
        <v>253276.40000000002</v>
      </c>
      <c r="E15" s="129"/>
      <c r="F15" s="130">
        <f>F12+F14</f>
        <v>99852</v>
      </c>
      <c r="G15" s="131"/>
    </row>
    <row r="16" spans="1:7" ht="23.25" customHeight="1" x14ac:dyDescent="0.25">
      <c r="A16" s="114" t="s">
        <v>103</v>
      </c>
      <c r="B16" s="115"/>
      <c r="C16" s="134">
        <f>SUM(C15:G15)</f>
        <v>449535.4</v>
      </c>
      <c r="D16" s="135"/>
      <c r="E16" s="135"/>
      <c r="F16" s="135"/>
      <c r="G16" s="136"/>
    </row>
  </sheetData>
  <mergeCells count="18">
    <mergeCell ref="A1:E1"/>
    <mergeCell ref="A12:B12"/>
    <mergeCell ref="A13:E13"/>
    <mergeCell ref="A3:A11"/>
    <mergeCell ref="D14:E14"/>
    <mergeCell ref="A16:B16"/>
    <mergeCell ref="F2:G2"/>
    <mergeCell ref="F13:G13"/>
    <mergeCell ref="B2:C2"/>
    <mergeCell ref="D2:E2"/>
    <mergeCell ref="D12:E12"/>
    <mergeCell ref="A15:B15"/>
    <mergeCell ref="B14:C14"/>
    <mergeCell ref="D15:E15"/>
    <mergeCell ref="F15:G15"/>
    <mergeCell ref="F12:G12"/>
    <mergeCell ref="F14:G14"/>
    <mergeCell ref="C16:G16"/>
  </mergeCells>
  <phoneticPr fontId="2" type="noConversion"/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opLeftCell="C2" zoomScaleNormal="100" workbookViewId="0">
      <selection activeCell="A3" sqref="A3:J8"/>
    </sheetView>
  </sheetViews>
  <sheetFormatPr defaultColWidth="8.875" defaultRowHeight="13.5" x14ac:dyDescent="0.15"/>
  <cols>
    <col min="1" max="1" width="12.625" style="1" customWidth="1"/>
    <col min="2" max="2" width="20.75" style="1" customWidth="1"/>
    <col min="3" max="3" width="26.375" style="1" customWidth="1"/>
    <col min="4" max="4" width="43.625" style="1" customWidth="1"/>
    <col min="5" max="5" width="12.75" style="1" customWidth="1"/>
    <col min="6" max="7" width="8" style="1" customWidth="1"/>
    <col min="8" max="8" width="9.25" style="1" customWidth="1"/>
    <col min="9" max="9" width="9.5" style="1" customWidth="1"/>
    <col min="10" max="10" width="17.625" style="1" customWidth="1"/>
    <col min="11" max="16384" width="8.875" style="1"/>
  </cols>
  <sheetData>
    <row r="1" spans="1:10" ht="30" thickBot="1" x14ac:dyDescent="0.2">
      <c r="A1" s="145" t="s">
        <v>80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0" s="2" customFormat="1" ht="18.75" thickBot="1" x14ac:dyDescent="0.2">
      <c r="A2" s="146" t="s">
        <v>4</v>
      </c>
      <c r="B2" s="147"/>
      <c r="C2" s="147"/>
      <c r="D2" s="147"/>
      <c r="E2" s="147"/>
      <c r="F2" s="147"/>
      <c r="G2" s="147"/>
      <c r="H2" s="147"/>
      <c r="I2" s="147"/>
      <c r="J2" s="148"/>
    </row>
    <row r="3" spans="1:10" s="2" customFormat="1" ht="17.25" x14ac:dyDescent="0.15">
      <c r="A3" s="3" t="s">
        <v>2</v>
      </c>
      <c r="B3" s="149" t="s">
        <v>3</v>
      </c>
      <c r="C3" s="150"/>
      <c r="D3" s="151"/>
      <c r="E3" s="4" t="s">
        <v>5</v>
      </c>
      <c r="F3" s="4" t="s">
        <v>6</v>
      </c>
      <c r="G3" s="4" t="s">
        <v>7</v>
      </c>
      <c r="H3" s="5" t="s">
        <v>8</v>
      </c>
      <c r="I3" s="6" t="s">
        <v>9</v>
      </c>
      <c r="J3" s="7" t="s">
        <v>10</v>
      </c>
    </row>
    <row r="4" spans="1:10" s="2" customFormat="1" ht="18.75" thickBot="1" x14ac:dyDescent="0.4">
      <c r="A4" s="8" t="s">
        <v>11</v>
      </c>
      <c r="B4" s="9"/>
      <c r="C4" s="9"/>
      <c r="D4" s="9"/>
      <c r="E4" s="10"/>
      <c r="F4" s="10"/>
      <c r="G4" s="10"/>
      <c r="H4" s="11"/>
      <c r="I4" s="11"/>
      <c r="J4" s="12"/>
    </row>
    <row r="5" spans="1:10" s="16" customFormat="1" ht="33" customHeight="1" x14ac:dyDescent="0.3">
      <c r="A5" s="162" t="s">
        <v>16</v>
      </c>
      <c r="B5" s="159" t="s">
        <v>38</v>
      </c>
      <c r="C5" s="156" t="s">
        <v>39</v>
      </c>
      <c r="D5" s="54" t="s">
        <v>17</v>
      </c>
      <c r="E5" s="13" t="s">
        <v>21</v>
      </c>
      <c r="F5" s="13" t="s">
        <v>12</v>
      </c>
      <c r="G5" s="13">
        <v>1</v>
      </c>
      <c r="H5" s="14">
        <v>45</v>
      </c>
      <c r="I5" s="14">
        <v>690</v>
      </c>
      <c r="J5" s="15">
        <f>H5*I5*G5</f>
        <v>31050</v>
      </c>
    </row>
    <row r="6" spans="1:10" s="16" customFormat="1" ht="16.5" x14ac:dyDescent="0.3">
      <c r="A6" s="163"/>
      <c r="B6" s="160"/>
      <c r="C6" s="157"/>
      <c r="D6" s="55" t="s">
        <v>18</v>
      </c>
      <c r="E6" s="17" t="s">
        <v>22</v>
      </c>
      <c r="F6" s="18" t="s">
        <v>12</v>
      </c>
      <c r="G6" s="18">
        <v>1</v>
      </c>
      <c r="H6" s="19">
        <v>30</v>
      </c>
      <c r="I6" s="19">
        <v>690</v>
      </c>
      <c r="J6" s="15">
        <f t="shared" ref="J6:J8" si="0">H6*I6*G6</f>
        <v>20700</v>
      </c>
    </row>
    <row r="7" spans="1:10" s="16" customFormat="1" ht="16.5" x14ac:dyDescent="0.3">
      <c r="A7" s="163"/>
      <c r="B7" s="160"/>
      <c r="C7" s="157"/>
      <c r="D7" s="154" t="s">
        <v>55</v>
      </c>
      <c r="E7" s="57" t="s">
        <v>44</v>
      </c>
      <c r="F7" s="18" t="s">
        <v>12</v>
      </c>
      <c r="G7" s="18">
        <v>1</v>
      </c>
      <c r="H7" s="19">
        <v>28</v>
      </c>
      <c r="I7" s="19">
        <v>1000</v>
      </c>
      <c r="J7" s="15">
        <f t="shared" si="0"/>
        <v>28000</v>
      </c>
    </row>
    <row r="8" spans="1:10" s="16" customFormat="1" ht="17.25" thickBot="1" x14ac:dyDescent="0.35">
      <c r="A8" s="164"/>
      <c r="B8" s="161"/>
      <c r="C8" s="158"/>
      <c r="D8" s="155"/>
      <c r="E8" s="19" t="s">
        <v>54</v>
      </c>
      <c r="F8" s="18" t="s">
        <v>12</v>
      </c>
      <c r="G8" s="18">
        <v>1</v>
      </c>
      <c r="H8" s="19">
        <v>28</v>
      </c>
      <c r="I8" s="43">
        <v>400</v>
      </c>
      <c r="J8" s="15">
        <f t="shared" si="0"/>
        <v>11200</v>
      </c>
    </row>
    <row r="9" spans="1:10" s="2" customFormat="1" ht="18" x14ac:dyDescent="0.35">
      <c r="A9" s="20" t="s">
        <v>13</v>
      </c>
      <c r="B9" s="21"/>
      <c r="C9" s="56"/>
      <c r="D9" s="21"/>
      <c r="E9" s="22"/>
      <c r="F9" s="22"/>
      <c r="G9" s="22"/>
      <c r="H9" s="23"/>
      <c r="I9" s="23"/>
      <c r="J9" s="24">
        <f>SUM(J5:J8)</f>
        <v>90950</v>
      </c>
    </row>
    <row r="10" spans="1:10" s="16" customFormat="1" ht="16.5" x14ac:dyDescent="0.3">
      <c r="A10" s="25"/>
      <c r="B10" s="26" t="s">
        <v>14</v>
      </c>
      <c r="C10" s="152">
        <v>0.06</v>
      </c>
      <c r="D10" s="153"/>
      <c r="E10" s="19"/>
      <c r="F10" s="19"/>
      <c r="G10" s="19"/>
      <c r="H10" s="19"/>
      <c r="I10" s="19"/>
      <c r="J10" s="27">
        <f>J9*6%</f>
        <v>5457</v>
      </c>
    </row>
    <row r="11" spans="1:10" ht="22.5" x14ac:dyDescent="0.15">
      <c r="A11" s="28" t="s">
        <v>15</v>
      </c>
      <c r="B11" s="29"/>
      <c r="C11" s="143"/>
      <c r="D11" s="144"/>
      <c r="E11" s="29"/>
      <c r="F11" s="29"/>
      <c r="G11" s="29"/>
      <c r="H11" s="29"/>
      <c r="I11" s="29"/>
      <c r="J11" s="28">
        <f>J9+J10</f>
        <v>96407</v>
      </c>
    </row>
  </sheetData>
  <mergeCells count="9">
    <mergeCell ref="C11:D11"/>
    <mergeCell ref="A1:J1"/>
    <mergeCell ref="A2:J2"/>
    <mergeCell ref="B3:D3"/>
    <mergeCell ref="C10:D10"/>
    <mergeCell ref="D7:D8"/>
    <mergeCell ref="C5:C8"/>
    <mergeCell ref="B5:B8"/>
    <mergeCell ref="A5:A8"/>
  </mergeCells>
  <phoneticPr fontId="2" type="noConversion"/>
  <pageMargins left="0.7" right="0.7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Normal="100" workbookViewId="0">
      <selection activeCell="C4" sqref="C4"/>
    </sheetView>
  </sheetViews>
  <sheetFormatPr defaultRowHeight="14.25" x14ac:dyDescent="0.15"/>
  <cols>
    <col min="1" max="1" width="10.5" customWidth="1"/>
    <col min="2" max="2" width="24" bestFit="1" customWidth="1"/>
    <col min="3" max="3" width="12.5" customWidth="1"/>
    <col min="9" max="9" width="25" style="50" bestFit="1" customWidth="1"/>
    <col min="10" max="10" width="23.75" style="79" customWidth="1"/>
  </cols>
  <sheetData>
    <row r="1" spans="1:10" ht="51" customHeight="1" thickBot="1" x14ac:dyDescent="0.2">
      <c r="A1" s="145" t="s">
        <v>121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0" ht="43.5" customHeight="1" x14ac:dyDescent="0.35">
      <c r="A2" s="167" t="s">
        <v>81</v>
      </c>
      <c r="B2" s="167"/>
      <c r="C2" s="167"/>
      <c r="D2" s="167"/>
      <c r="E2" s="167"/>
      <c r="F2" s="167"/>
      <c r="G2" s="167"/>
      <c r="H2" s="167"/>
      <c r="I2" s="167"/>
      <c r="J2" s="168"/>
    </row>
    <row r="3" spans="1:10" ht="18" x14ac:dyDescent="0.15">
      <c r="A3" s="169" t="s">
        <v>46</v>
      </c>
      <c r="B3" s="169"/>
      <c r="C3" s="170"/>
      <c r="D3" s="30" t="s">
        <v>23</v>
      </c>
      <c r="E3" s="30" t="s">
        <v>24</v>
      </c>
      <c r="F3" s="30" t="s">
        <v>25</v>
      </c>
      <c r="G3" s="31" t="s">
        <v>26</v>
      </c>
      <c r="H3" s="32" t="s">
        <v>27</v>
      </c>
      <c r="I3" s="48" t="s">
        <v>28</v>
      </c>
      <c r="J3" s="75" t="s">
        <v>29</v>
      </c>
    </row>
    <row r="4" spans="1:10" ht="16.5" customHeight="1" x14ac:dyDescent="0.15">
      <c r="A4" s="174" t="s">
        <v>122</v>
      </c>
      <c r="B4" s="171" t="s">
        <v>123</v>
      </c>
      <c r="C4" s="73" t="s">
        <v>33</v>
      </c>
      <c r="D4" s="34" t="s">
        <v>30</v>
      </c>
      <c r="E4" s="33">
        <v>1</v>
      </c>
      <c r="F4" s="33">
        <v>12</v>
      </c>
      <c r="G4" s="33">
        <v>1</v>
      </c>
      <c r="H4" s="33">
        <v>690</v>
      </c>
      <c r="I4" s="49">
        <f t="shared" ref="I4:I22" si="0">H4*G4*F4</f>
        <v>8280</v>
      </c>
      <c r="J4" s="180" t="s">
        <v>59</v>
      </c>
    </row>
    <row r="5" spans="1:10" ht="16.5" x14ac:dyDescent="0.15">
      <c r="A5" s="175"/>
      <c r="B5" s="172"/>
      <c r="C5" s="35" t="s">
        <v>31</v>
      </c>
      <c r="D5" s="34" t="s">
        <v>30</v>
      </c>
      <c r="E5" s="33">
        <v>1</v>
      </c>
      <c r="F5" s="33">
        <v>12</v>
      </c>
      <c r="G5" s="33">
        <v>1</v>
      </c>
      <c r="H5" s="33">
        <v>1000</v>
      </c>
      <c r="I5" s="49">
        <f t="shared" si="0"/>
        <v>12000</v>
      </c>
      <c r="J5" s="181"/>
    </row>
    <row r="6" spans="1:10" ht="16.5" x14ac:dyDescent="0.15">
      <c r="A6" s="175"/>
      <c r="B6" s="173"/>
      <c r="C6" s="35" t="s">
        <v>45</v>
      </c>
      <c r="D6" s="34" t="s">
        <v>30</v>
      </c>
      <c r="E6" s="33">
        <v>1</v>
      </c>
      <c r="F6" s="33">
        <v>24</v>
      </c>
      <c r="G6" s="33">
        <v>1</v>
      </c>
      <c r="H6" s="33">
        <v>400</v>
      </c>
      <c r="I6" s="49">
        <f t="shared" si="0"/>
        <v>9600</v>
      </c>
      <c r="J6" s="182"/>
    </row>
    <row r="7" spans="1:10" ht="16.5" x14ac:dyDescent="0.15">
      <c r="A7" s="175"/>
      <c r="B7" s="171" t="s">
        <v>57</v>
      </c>
      <c r="C7" s="35" t="s">
        <v>43</v>
      </c>
      <c r="D7" s="34" t="s">
        <v>30</v>
      </c>
      <c r="E7" s="33">
        <v>1</v>
      </c>
      <c r="F7" s="33">
        <v>12</v>
      </c>
      <c r="G7" s="33">
        <v>1</v>
      </c>
      <c r="H7" s="33">
        <v>690</v>
      </c>
      <c r="I7" s="49">
        <f t="shared" si="0"/>
        <v>8280</v>
      </c>
      <c r="J7" s="180" t="s">
        <v>58</v>
      </c>
    </row>
    <row r="8" spans="1:10" ht="16.5" x14ac:dyDescent="0.15">
      <c r="A8" s="175"/>
      <c r="B8" s="172"/>
      <c r="C8" s="35" t="s">
        <v>32</v>
      </c>
      <c r="D8" s="34" t="s">
        <v>30</v>
      </c>
      <c r="E8" s="33">
        <v>1</v>
      </c>
      <c r="F8" s="33">
        <v>12</v>
      </c>
      <c r="G8" s="33">
        <v>1</v>
      </c>
      <c r="H8" s="33">
        <f t="shared" ref="H8:H16" si="1">VLOOKUP(C5,C5:H7,6,0)</f>
        <v>1000</v>
      </c>
      <c r="I8" s="49">
        <f t="shared" si="0"/>
        <v>12000</v>
      </c>
      <c r="J8" s="181"/>
    </row>
    <row r="9" spans="1:10" ht="16.5" x14ac:dyDescent="0.15">
      <c r="A9" s="175"/>
      <c r="B9" s="173"/>
      <c r="C9" s="35" t="s">
        <v>45</v>
      </c>
      <c r="D9" s="34" t="s">
        <v>30</v>
      </c>
      <c r="E9" s="33">
        <v>1</v>
      </c>
      <c r="F9" s="33">
        <v>24</v>
      </c>
      <c r="G9" s="33">
        <v>1</v>
      </c>
      <c r="H9" s="33">
        <v>400</v>
      </c>
      <c r="I9" s="49">
        <f t="shared" si="0"/>
        <v>9600</v>
      </c>
      <c r="J9" s="181"/>
    </row>
    <row r="10" spans="1:10" ht="16.5" x14ac:dyDescent="0.15">
      <c r="A10" s="175"/>
      <c r="B10" s="171" t="s">
        <v>50</v>
      </c>
      <c r="C10" s="53" t="s">
        <v>34</v>
      </c>
      <c r="D10" s="34" t="s">
        <v>30</v>
      </c>
      <c r="E10" s="33">
        <v>1</v>
      </c>
      <c r="F10" s="33">
        <v>12</v>
      </c>
      <c r="G10" s="33">
        <v>1</v>
      </c>
      <c r="H10" s="33">
        <v>690</v>
      </c>
      <c r="I10" s="49">
        <f t="shared" si="0"/>
        <v>8280</v>
      </c>
      <c r="J10" s="180" t="s">
        <v>60</v>
      </c>
    </row>
    <row r="11" spans="1:10" ht="16.5" x14ac:dyDescent="0.15">
      <c r="A11" s="175"/>
      <c r="B11" s="172"/>
      <c r="C11" s="53" t="s">
        <v>35</v>
      </c>
      <c r="D11" s="34" t="s">
        <v>30</v>
      </c>
      <c r="E11" s="33">
        <v>1</v>
      </c>
      <c r="F11" s="33">
        <v>12</v>
      </c>
      <c r="G11" s="33">
        <v>1</v>
      </c>
      <c r="H11" s="33">
        <f t="shared" si="1"/>
        <v>1000</v>
      </c>
      <c r="I11" s="49">
        <f t="shared" si="0"/>
        <v>12000</v>
      </c>
      <c r="J11" s="181"/>
    </row>
    <row r="12" spans="1:10" ht="16.5" x14ac:dyDescent="0.15">
      <c r="A12" s="176"/>
      <c r="B12" s="173"/>
      <c r="C12" s="36" t="s">
        <v>56</v>
      </c>
      <c r="D12" s="34" t="s">
        <v>30</v>
      </c>
      <c r="E12" s="33">
        <v>1</v>
      </c>
      <c r="F12" s="33">
        <v>24</v>
      </c>
      <c r="G12" s="33">
        <v>1</v>
      </c>
      <c r="H12" s="33">
        <v>400</v>
      </c>
      <c r="I12" s="49">
        <f t="shared" si="0"/>
        <v>9600</v>
      </c>
      <c r="J12" s="181"/>
    </row>
    <row r="13" spans="1:10" s="109" customFormat="1" ht="33" customHeight="1" x14ac:dyDescent="0.15">
      <c r="A13" s="186" t="s">
        <v>47</v>
      </c>
      <c r="B13" s="188" t="s">
        <v>62</v>
      </c>
      <c r="C13" s="35" t="s">
        <v>31</v>
      </c>
      <c r="D13" s="34" t="s">
        <v>12</v>
      </c>
      <c r="E13" s="33">
        <v>1</v>
      </c>
      <c r="F13" s="33">
        <v>6</v>
      </c>
      <c r="G13" s="33">
        <v>2</v>
      </c>
      <c r="H13" s="33">
        <v>1000</v>
      </c>
      <c r="I13" s="49">
        <f t="shared" si="0"/>
        <v>12000</v>
      </c>
      <c r="J13" s="180" t="s">
        <v>61</v>
      </c>
    </row>
    <row r="14" spans="1:10" s="109" customFormat="1" ht="33" customHeight="1" x14ac:dyDescent="0.15">
      <c r="A14" s="187"/>
      <c r="B14" s="189"/>
      <c r="C14" s="73" t="s">
        <v>117</v>
      </c>
      <c r="D14" s="34" t="s">
        <v>12</v>
      </c>
      <c r="E14" s="33">
        <v>1</v>
      </c>
      <c r="F14" s="33">
        <v>6</v>
      </c>
      <c r="G14" s="33">
        <v>2</v>
      </c>
      <c r="H14" s="33">
        <v>400</v>
      </c>
      <c r="I14" s="49">
        <f t="shared" si="0"/>
        <v>4800</v>
      </c>
      <c r="J14" s="182"/>
    </row>
    <row r="15" spans="1:10" ht="33" customHeight="1" x14ac:dyDescent="0.15">
      <c r="A15" s="187"/>
      <c r="B15" s="188" t="s">
        <v>52</v>
      </c>
      <c r="C15" s="35" t="s">
        <v>33</v>
      </c>
      <c r="D15" s="34" t="s">
        <v>12</v>
      </c>
      <c r="E15" s="33">
        <v>1</v>
      </c>
      <c r="F15" s="33">
        <v>10</v>
      </c>
      <c r="G15" s="33">
        <v>2</v>
      </c>
      <c r="H15" s="33">
        <v>690</v>
      </c>
      <c r="I15" s="49">
        <f t="shared" si="0"/>
        <v>13800</v>
      </c>
      <c r="J15" s="180" t="s">
        <v>63</v>
      </c>
    </row>
    <row r="16" spans="1:10" ht="33" customHeight="1" x14ac:dyDescent="0.15">
      <c r="A16" s="187"/>
      <c r="B16" s="197"/>
      <c r="C16" s="35" t="s">
        <v>31</v>
      </c>
      <c r="D16" s="34" t="s">
        <v>12</v>
      </c>
      <c r="E16" s="33">
        <v>1</v>
      </c>
      <c r="F16" s="33">
        <v>10</v>
      </c>
      <c r="G16" s="33">
        <v>2</v>
      </c>
      <c r="H16" s="33">
        <f t="shared" si="1"/>
        <v>1000</v>
      </c>
      <c r="I16" s="49">
        <f t="shared" si="0"/>
        <v>20000</v>
      </c>
      <c r="J16" s="181"/>
    </row>
    <row r="17" spans="1:10" ht="33" customHeight="1" x14ac:dyDescent="0.15">
      <c r="A17" s="187"/>
      <c r="B17" s="189"/>
      <c r="C17" s="35" t="s">
        <v>48</v>
      </c>
      <c r="D17" s="34" t="s">
        <v>12</v>
      </c>
      <c r="E17" s="33">
        <v>1</v>
      </c>
      <c r="F17" s="33">
        <v>24</v>
      </c>
      <c r="G17" s="33">
        <v>2</v>
      </c>
      <c r="H17" s="33">
        <v>400</v>
      </c>
      <c r="I17" s="49">
        <f>H17*G17*F17</f>
        <v>19200</v>
      </c>
      <c r="J17" s="182"/>
    </row>
    <row r="18" spans="1:10" ht="45" customHeight="1" x14ac:dyDescent="0.15">
      <c r="A18" s="187"/>
      <c r="B18" s="194" t="s">
        <v>53</v>
      </c>
      <c r="C18" s="35" t="s">
        <v>21</v>
      </c>
      <c r="D18" s="34" t="s">
        <v>12</v>
      </c>
      <c r="E18" s="33">
        <v>1</v>
      </c>
      <c r="F18" s="33">
        <v>10</v>
      </c>
      <c r="G18" s="33">
        <v>2</v>
      </c>
      <c r="H18" s="33">
        <v>690</v>
      </c>
      <c r="I18" s="49">
        <f t="shared" si="0"/>
        <v>13800</v>
      </c>
      <c r="J18" s="180" t="s">
        <v>72</v>
      </c>
    </row>
    <row r="19" spans="1:10" ht="45" customHeight="1" x14ac:dyDescent="0.15">
      <c r="A19" s="187"/>
      <c r="B19" s="195"/>
      <c r="C19" s="35" t="s">
        <v>31</v>
      </c>
      <c r="D19" s="34" t="s">
        <v>12</v>
      </c>
      <c r="E19" s="33">
        <v>1</v>
      </c>
      <c r="F19" s="33">
        <v>12</v>
      </c>
      <c r="G19" s="33">
        <v>2</v>
      </c>
      <c r="H19" s="33">
        <v>1000</v>
      </c>
      <c r="I19" s="49">
        <f t="shared" si="0"/>
        <v>24000</v>
      </c>
      <c r="J19" s="181"/>
    </row>
    <row r="20" spans="1:10" ht="45" customHeight="1" x14ac:dyDescent="0.15">
      <c r="A20" s="187"/>
      <c r="B20" s="196"/>
      <c r="C20" s="35" t="s">
        <v>48</v>
      </c>
      <c r="D20" s="34" t="s">
        <v>12</v>
      </c>
      <c r="E20" s="33">
        <v>1</v>
      </c>
      <c r="F20" s="33">
        <v>24</v>
      </c>
      <c r="G20" s="33">
        <v>2</v>
      </c>
      <c r="H20" s="33">
        <v>400</v>
      </c>
      <c r="I20" s="52">
        <f t="shared" si="0"/>
        <v>19200</v>
      </c>
      <c r="J20" s="182"/>
    </row>
    <row r="21" spans="1:10" ht="50.25" customHeight="1" x14ac:dyDescent="0.15">
      <c r="A21" s="90" t="s">
        <v>108</v>
      </c>
      <c r="B21" s="110" t="s">
        <v>120</v>
      </c>
      <c r="C21" s="73" t="s">
        <v>68</v>
      </c>
      <c r="D21" s="72" t="s">
        <v>69</v>
      </c>
      <c r="E21" s="33">
        <v>1</v>
      </c>
      <c r="F21" s="64">
        <v>12</v>
      </c>
      <c r="G21" s="64">
        <v>2</v>
      </c>
      <c r="H21" s="33">
        <v>400</v>
      </c>
      <c r="I21" s="52">
        <f t="shared" si="0"/>
        <v>9600</v>
      </c>
      <c r="J21" s="76"/>
    </row>
    <row r="22" spans="1:10" ht="16.5" x14ac:dyDescent="0.15">
      <c r="A22" s="90" t="s">
        <v>109</v>
      </c>
      <c r="B22" s="62" t="s">
        <v>67</v>
      </c>
      <c r="C22" s="65" t="s">
        <v>45</v>
      </c>
      <c r="D22" s="62" t="s">
        <v>70</v>
      </c>
      <c r="E22" s="33">
        <v>1</v>
      </c>
      <c r="F22" s="66">
        <v>6</v>
      </c>
      <c r="G22" s="64">
        <v>1</v>
      </c>
      <c r="H22" s="33">
        <f>VLOOKUP(C20,C20:H21,6,0)</f>
        <v>400</v>
      </c>
      <c r="I22" s="52">
        <f t="shared" si="0"/>
        <v>2400</v>
      </c>
      <c r="J22" s="76"/>
    </row>
    <row r="23" spans="1:10" s="109" customFormat="1" ht="16.5" x14ac:dyDescent="0.15">
      <c r="A23" s="190" t="s">
        <v>110</v>
      </c>
      <c r="B23" s="111" t="s">
        <v>111</v>
      </c>
      <c r="C23" s="65"/>
      <c r="D23" s="62" t="s">
        <v>113</v>
      </c>
      <c r="E23" s="33">
        <v>2</v>
      </c>
      <c r="F23" s="66">
        <v>9</v>
      </c>
      <c r="G23" s="64">
        <v>1</v>
      </c>
      <c r="H23" s="33">
        <v>50</v>
      </c>
      <c r="I23" s="52">
        <f>H23*G23*F23*E23</f>
        <v>900</v>
      </c>
      <c r="J23" s="193" t="s">
        <v>124</v>
      </c>
    </row>
    <row r="24" spans="1:10" s="109" customFormat="1" ht="16.5" x14ac:dyDescent="0.15">
      <c r="A24" s="191"/>
      <c r="B24" s="111" t="s">
        <v>116</v>
      </c>
      <c r="C24" s="65"/>
      <c r="D24" s="62" t="s">
        <v>114</v>
      </c>
      <c r="E24" s="33">
        <v>2</v>
      </c>
      <c r="F24" s="66">
        <v>6</v>
      </c>
      <c r="G24" s="64">
        <v>1</v>
      </c>
      <c r="H24" s="33">
        <v>800</v>
      </c>
      <c r="I24" s="52">
        <f t="shared" ref="I24:I25" si="2">H24*G24*F24*E24</f>
        <v>9600</v>
      </c>
      <c r="J24" s="193"/>
    </row>
    <row r="25" spans="1:10" s="109" customFormat="1" ht="16.5" x14ac:dyDescent="0.15">
      <c r="A25" s="192"/>
      <c r="B25" s="111" t="s">
        <v>112</v>
      </c>
      <c r="C25" s="65"/>
      <c r="D25" s="62" t="s">
        <v>115</v>
      </c>
      <c r="E25" s="33">
        <v>2</v>
      </c>
      <c r="F25" s="66">
        <v>3</v>
      </c>
      <c r="G25" s="64">
        <v>1</v>
      </c>
      <c r="H25" s="33">
        <v>600</v>
      </c>
      <c r="I25" s="52">
        <f t="shared" si="2"/>
        <v>3600</v>
      </c>
      <c r="J25" s="193"/>
    </row>
    <row r="26" spans="1:10" ht="16.5" customHeight="1" x14ac:dyDescent="0.3">
      <c r="A26" s="183" t="s">
        <v>76</v>
      </c>
      <c r="B26" s="184"/>
      <c r="C26" s="184"/>
      <c r="D26" s="184"/>
      <c r="E26" s="184"/>
      <c r="F26" s="184"/>
      <c r="G26" s="184"/>
      <c r="H26" s="185"/>
      <c r="I26" s="108">
        <f>SUM(I4:I24)</f>
        <v>238940</v>
      </c>
      <c r="J26" s="95"/>
    </row>
    <row r="27" spans="1:10" s="51" customFormat="1" ht="18" x14ac:dyDescent="0.35">
      <c r="A27" s="167" t="s">
        <v>36</v>
      </c>
      <c r="B27" s="167"/>
      <c r="C27" s="167"/>
      <c r="D27" s="167"/>
      <c r="E27" s="167"/>
      <c r="F27" s="167"/>
      <c r="G27" s="167"/>
      <c r="H27" s="167"/>
      <c r="I27" s="167"/>
      <c r="J27" s="168"/>
    </row>
    <row r="28" spans="1:10" s="51" customFormat="1" ht="17.25" x14ac:dyDescent="0.3">
      <c r="A28" s="38" t="s">
        <v>37</v>
      </c>
      <c r="B28" s="39">
        <v>0.06</v>
      </c>
      <c r="C28" s="177"/>
      <c r="D28" s="178"/>
      <c r="E28" s="178"/>
      <c r="F28" s="178"/>
      <c r="G28" s="178"/>
      <c r="H28" s="179"/>
      <c r="I28" s="40">
        <f>I26*6%</f>
        <v>14336.4</v>
      </c>
      <c r="J28" s="77"/>
    </row>
    <row r="29" spans="1:10" s="51" customFormat="1" ht="17.25" x14ac:dyDescent="0.3">
      <c r="A29" s="41"/>
      <c r="B29" s="42"/>
      <c r="C29" s="36"/>
      <c r="D29" s="43"/>
      <c r="E29" s="37"/>
      <c r="F29" s="44"/>
      <c r="G29" s="45"/>
      <c r="H29" s="46"/>
      <c r="I29" s="47"/>
      <c r="J29" s="78"/>
    </row>
    <row r="30" spans="1:10" ht="19.5" thickBot="1" x14ac:dyDescent="0.4">
      <c r="A30" s="165" t="s">
        <v>75</v>
      </c>
      <c r="B30" s="165"/>
      <c r="C30" s="165"/>
      <c r="D30" s="165"/>
      <c r="E30" s="165"/>
      <c r="F30" s="165"/>
      <c r="G30" s="165"/>
      <c r="H30" s="166"/>
      <c r="I30" s="96">
        <f>I26+I28</f>
        <v>253276.4</v>
      </c>
      <c r="J30" s="97"/>
    </row>
    <row r="32" spans="1:10" x14ac:dyDescent="0.15">
      <c r="C32" t="s">
        <v>119</v>
      </c>
    </row>
  </sheetData>
  <mergeCells count="23">
    <mergeCell ref="A23:A25"/>
    <mergeCell ref="J23:J25"/>
    <mergeCell ref="B18:B20"/>
    <mergeCell ref="J18:J20"/>
    <mergeCell ref="J13:J14"/>
    <mergeCell ref="B15:B17"/>
    <mergeCell ref="J15:J17"/>
    <mergeCell ref="A1:J1"/>
    <mergeCell ref="A30:H30"/>
    <mergeCell ref="A2:J2"/>
    <mergeCell ref="A3:C3"/>
    <mergeCell ref="A27:J27"/>
    <mergeCell ref="B4:B6"/>
    <mergeCell ref="B7:B9"/>
    <mergeCell ref="B10:B12"/>
    <mergeCell ref="A4:A12"/>
    <mergeCell ref="C28:H28"/>
    <mergeCell ref="J4:J6"/>
    <mergeCell ref="A26:H26"/>
    <mergeCell ref="J7:J9"/>
    <mergeCell ref="J10:J12"/>
    <mergeCell ref="A13:A20"/>
    <mergeCell ref="B13:B14"/>
  </mergeCells>
  <phoneticPr fontId="2" type="noConversion"/>
  <pageMargins left="0.7" right="0.7" top="0.75" bottom="0.75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>
      <selection activeCell="F23" sqref="F23"/>
    </sheetView>
  </sheetViews>
  <sheetFormatPr defaultRowHeight="13.5" x14ac:dyDescent="0.15"/>
  <cols>
    <col min="1" max="1" width="29.75" customWidth="1"/>
    <col min="2" max="2" width="12.625" customWidth="1"/>
    <col min="3" max="3" width="28.125" customWidth="1"/>
    <col min="8" max="8" width="20.75" customWidth="1"/>
    <col min="9" max="9" width="17.375" bestFit="1" customWidth="1"/>
  </cols>
  <sheetData>
    <row r="1" spans="1:10" s="58" customFormat="1" ht="21" customHeight="1" x14ac:dyDescent="0.15">
      <c r="A1" s="198" t="s">
        <v>87</v>
      </c>
      <c r="B1" s="199"/>
      <c r="C1" s="199"/>
      <c r="D1" s="199"/>
      <c r="E1" s="199"/>
      <c r="F1" s="199"/>
      <c r="G1" s="199"/>
      <c r="H1" s="199"/>
      <c r="I1" s="199"/>
      <c r="J1" s="81"/>
    </row>
    <row r="2" spans="1:10" ht="18" x14ac:dyDescent="0.15">
      <c r="A2" s="59" t="s">
        <v>64</v>
      </c>
      <c r="B2" s="205" t="s">
        <v>65</v>
      </c>
      <c r="C2" s="206"/>
      <c r="D2" s="60" t="s">
        <v>83</v>
      </c>
      <c r="E2" s="60" t="s">
        <v>84</v>
      </c>
      <c r="F2" s="60" t="s">
        <v>85</v>
      </c>
      <c r="G2" s="60" t="s">
        <v>82</v>
      </c>
      <c r="H2" s="61" t="s">
        <v>86</v>
      </c>
      <c r="I2" s="48" t="s">
        <v>28</v>
      </c>
      <c r="J2" s="75" t="s">
        <v>29</v>
      </c>
    </row>
    <row r="3" spans="1:10" ht="33" x14ac:dyDescent="0.15">
      <c r="A3" s="207" t="s">
        <v>90</v>
      </c>
      <c r="B3" s="88" t="s">
        <v>91</v>
      </c>
      <c r="C3" s="62"/>
      <c r="D3" s="89" t="s">
        <v>92</v>
      </c>
      <c r="E3" s="63">
        <v>1</v>
      </c>
      <c r="F3" s="74">
        <v>1</v>
      </c>
      <c r="G3" s="74">
        <v>1</v>
      </c>
      <c r="H3" s="66">
        <v>10000</v>
      </c>
      <c r="I3" s="66">
        <f>E3*F3*G3*H3</f>
        <v>10000</v>
      </c>
      <c r="J3" s="202"/>
    </row>
    <row r="4" spans="1:10" ht="16.5" x14ac:dyDescent="0.15">
      <c r="A4" s="207"/>
      <c r="B4" s="88" t="s">
        <v>93</v>
      </c>
      <c r="C4" s="62"/>
      <c r="D4" s="89" t="s">
        <v>92</v>
      </c>
      <c r="E4" s="63">
        <v>1</v>
      </c>
      <c r="F4" s="74">
        <v>1</v>
      </c>
      <c r="G4" s="74">
        <v>1</v>
      </c>
      <c r="H4" s="66">
        <v>2400</v>
      </c>
      <c r="I4" s="66">
        <v>2800</v>
      </c>
      <c r="J4" s="203"/>
    </row>
    <row r="5" spans="1:10" ht="16.5" x14ac:dyDescent="0.15">
      <c r="A5" s="207"/>
      <c r="B5" s="90" t="s">
        <v>94</v>
      </c>
      <c r="C5" s="62"/>
      <c r="D5" s="89" t="s">
        <v>95</v>
      </c>
      <c r="E5" s="63">
        <v>1</v>
      </c>
      <c r="F5" s="74">
        <v>1</v>
      </c>
      <c r="G5" s="74">
        <v>1</v>
      </c>
      <c r="H5" s="66">
        <v>5000</v>
      </c>
      <c r="I5" s="66">
        <f t="shared" ref="I5:I11" si="0">E5*F5*G5*H5</f>
        <v>5000</v>
      </c>
      <c r="J5" s="204"/>
    </row>
    <row r="6" spans="1:10" ht="33" x14ac:dyDescent="0.15">
      <c r="A6" s="91" t="s">
        <v>96</v>
      </c>
      <c r="B6" s="88" t="s">
        <v>97</v>
      </c>
      <c r="C6" s="62"/>
      <c r="D6" s="89" t="s">
        <v>92</v>
      </c>
      <c r="E6" s="63">
        <v>10</v>
      </c>
      <c r="F6" s="74">
        <v>1</v>
      </c>
      <c r="G6" s="74">
        <v>1</v>
      </c>
      <c r="H6" s="66">
        <v>1000</v>
      </c>
      <c r="I6" s="66">
        <f t="shared" si="0"/>
        <v>10000</v>
      </c>
      <c r="J6" s="88" t="s">
        <v>129</v>
      </c>
    </row>
    <row r="7" spans="1:10" ht="16.5" x14ac:dyDescent="0.35">
      <c r="A7" s="68" t="s">
        <v>105</v>
      </c>
      <c r="B7" s="69" t="s">
        <v>66</v>
      </c>
      <c r="C7" s="67"/>
      <c r="D7" s="80" t="s">
        <v>127</v>
      </c>
      <c r="E7" s="63">
        <v>38</v>
      </c>
      <c r="F7" s="63">
        <v>1</v>
      </c>
      <c r="G7" s="63">
        <v>1</v>
      </c>
      <c r="H7" s="66">
        <v>600</v>
      </c>
      <c r="I7" s="66">
        <f t="shared" si="0"/>
        <v>22800</v>
      </c>
      <c r="J7" s="200" t="s">
        <v>104</v>
      </c>
    </row>
    <row r="8" spans="1:10" s="109" customFormat="1" ht="16.5" x14ac:dyDescent="0.35">
      <c r="A8" s="70" t="s">
        <v>106</v>
      </c>
      <c r="B8" s="69" t="s">
        <v>66</v>
      </c>
      <c r="C8" s="69"/>
      <c r="D8" s="80" t="s">
        <v>127</v>
      </c>
      <c r="E8" s="63">
        <v>38</v>
      </c>
      <c r="F8" s="63">
        <v>1</v>
      </c>
      <c r="G8" s="63">
        <v>1</v>
      </c>
      <c r="H8" s="82">
        <v>600</v>
      </c>
      <c r="I8" s="66">
        <f t="shared" si="0"/>
        <v>22800</v>
      </c>
      <c r="J8" s="201"/>
    </row>
    <row r="9" spans="1:10" ht="16.5" x14ac:dyDescent="0.35">
      <c r="A9" s="71" t="s">
        <v>88</v>
      </c>
      <c r="B9" s="69" t="s">
        <v>66</v>
      </c>
      <c r="C9" s="113" t="s">
        <v>128</v>
      </c>
      <c r="D9" s="112" t="s">
        <v>127</v>
      </c>
      <c r="E9" s="63">
        <v>4</v>
      </c>
      <c r="F9" s="63">
        <v>1</v>
      </c>
      <c r="G9" s="63">
        <v>1</v>
      </c>
      <c r="H9" s="82">
        <v>600</v>
      </c>
      <c r="I9" s="66">
        <f t="shared" si="0"/>
        <v>2400</v>
      </c>
      <c r="J9" s="74"/>
    </row>
    <row r="10" spans="1:10" ht="16.5" x14ac:dyDescent="0.35">
      <c r="A10" s="70" t="s">
        <v>89</v>
      </c>
      <c r="B10" s="69" t="s">
        <v>66</v>
      </c>
      <c r="C10" s="113" t="s">
        <v>128</v>
      </c>
      <c r="D10" s="112" t="s">
        <v>127</v>
      </c>
      <c r="E10" s="63">
        <v>4</v>
      </c>
      <c r="F10" s="63">
        <v>1</v>
      </c>
      <c r="G10" s="63">
        <v>1</v>
      </c>
      <c r="H10" s="82">
        <v>600</v>
      </c>
      <c r="I10" s="66">
        <f t="shared" si="0"/>
        <v>2400</v>
      </c>
      <c r="J10" s="74"/>
    </row>
    <row r="11" spans="1:10" ht="33" x14ac:dyDescent="0.15">
      <c r="A11" s="70" t="s">
        <v>98</v>
      </c>
      <c r="B11" s="69" t="s">
        <v>99</v>
      </c>
      <c r="C11" s="69" t="s">
        <v>101</v>
      </c>
      <c r="D11" s="69" t="s">
        <v>107</v>
      </c>
      <c r="E11" s="92">
        <v>20</v>
      </c>
      <c r="F11" s="92">
        <v>1</v>
      </c>
      <c r="G11" s="92">
        <v>1</v>
      </c>
      <c r="H11" s="93">
        <v>800</v>
      </c>
      <c r="I11" s="66">
        <f t="shared" si="0"/>
        <v>16000</v>
      </c>
      <c r="J11" s="88" t="s">
        <v>102</v>
      </c>
    </row>
    <row r="12" spans="1:10" ht="16.5" x14ac:dyDescent="0.15">
      <c r="A12" s="69"/>
      <c r="B12" s="69"/>
      <c r="C12" s="69"/>
      <c r="D12" s="69"/>
      <c r="E12" s="92"/>
      <c r="F12" s="92"/>
      <c r="G12" s="92"/>
      <c r="H12" s="93"/>
      <c r="I12" s="94"/>
      <c r="J12" s="94"/>
    </row>
    <row r="13" spans="1:10" ht="16.5" x14ac:dyDescent="0.15">
      <c r="A13" s="69"/>
      <c r="B13" s="69"/>
      <c r="C13" s="69"/>
      <c r="D13" s="69"/>
      <c r="E13" s="92"/>
      <c r="F13" s="92"/>
      <c r="G13" s="92"/>
      <c r="H13" s="93"/>
      <c r="I13" s="94"/>
      <c r="J13" s="94"/>
    </row>
    <row r="14" spans="1:10" ht="15.75" customHeight="1" x14ac:dyDescent="0.3">
      <c r="A14" s="70" t="s">
        <v>100</v>
      </c>
      <c r="B14" s="70"/>
      <c r="C14" s="70"/>
      <c r="D14" s="70"/>
      <c r="E14" s="70"/>
      <c r="F14" s="70"/>
      <c r="G14" s="70"/>
      <c r="H14" s="70"/>
      <c r="I14" s="108">
        <f>SUM(I3:I13)</f>
        <v>94200</v>
      </c>
      <c r="J14" s="95"/>
    </row>
    <row r="15" spans="1:10" s="51" customFormat="1" ht="18" x14ac:dyDescent="0.35">
      <c r="A15" s="167" t="s">
        <v>36</v>
      </c>
      <c r="B15" s="167"/>
      <c r="C15" s="167"/>
      <c r="D15" s="167"/>
      <c r="E15" s="167"/>
      <c r="F15" s="167"/>
      <c r="G15" s="167"/>
      <c r="H15" s="167"/>
      <c r="I15" s="167"/>
      <c r="J15" s="168"/>
    </row>
    <row r="16" spans="1:10" s="51" customFormat="1" ht="17.25" x14ac:dyDescent="0.3">
      <c r="A16" s="38" t="s">
        <v>37</v>
      </c>
      <c r="B16" s="39">
        <v>0.06</v>
      </c>
      <c r="C16" s="177"/>
      <c r="D16" s="178"/>
      <c r="E16" s="178"/>
      <c r="F16" s="178"/>
      <c r="G16" s="178"/>
      <c r="H16" s="179"/>
      <c r="I16" s="40">
        <f>I14*6%</f>
        <v>5652</v>
      </c>
      <c r="J16" s="77"/>
    </row>
    <row r="17" spans="1:10" s="51" customFormat="1" ht="17.25" x14ac:dyDescent="0.3">
      <c r="A17" s="41"/>
      <c r="B17" s="42"/>
      <c r="C17" s="36"/>
      <c r="D17" s="43"/>
      <c r="E17" s="37"/>
      <c r="F17" s="44"/>
      <c r="G17" s="45"/>
      <c r="H17" s="46"/>
      <c r="I17" s="47"/>
      <c r="J17" s="78"/>
    </row>
    <row r="18" spans="1:10" s="98" customFormat="1" ht="19.5" thickBot="1" x14ac:dyDescent="0.4">
      <c r="A18" s="165" t="s">
        <v>75</v>
      </c>
      <c r="B18" s="165"/>
      <c r="C18" s="165"/>
      <c r="D18" s="165"/>
      <c r="E18" s="165"/>
      <c r="F18" s="165"/>
      <c r="G18" s="165"/>
      <c r="H18" s="166"/>
      <c r="I18" s="96">
        <f>I14+I16</f>
        <v>99852</v>
      </c>
      <c r="J18" s="97"/>
    </row>
  </sheetData>
  <mergeCells count="8">
    <mergeCell ref="A1:I1"/>
    <mergeCell ref="J7:J8"/>
    <mergeCell ref="J3:J5"/>
    <mergeCell ref="C16:H16"/>
    <mergeCell ref="A18:H18"/>
    <mergeCell ref="B2:C2"/>
    <mergeCell ref="A15:J15"/>
    <mergeCell ref="A3:A5"/>
  </mergeCells>
  <phoneticPr fontId="7" type="noConversion"/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项目总报价</vt:lpstr>
      <vt:lpstr>策略报价</vt:lpstr>
      <vt:lpstr>项目流程文档撰写</vt:lpstr>
      <vt:lpstr>物料设计报价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客户部戚晓莹</dc:creator>
  <cp:lastModifiedBy>客户部王迪</cp:lastModifiedBy>
  <cp:lastPrinted>2018-12-13T06:59:21Z</cp:lastPrinted>
  <dcterms:created xsi:type="dcterms:W3CDTF">2018-10-24T02:11:18Z</dcterms:created>
  <dcterms:modified xsi:type="dcterms:W3CDTF">2018-12-18T02:19:10Z</dcterms:modified>
</cp:coreProperties>
</file>