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emma.yu\Desktop\UBS\"/>
    </mc:Choice>
  </mc:AlternateContent>
  <xr:revisionPtr revIDLastSave="0" documentId="13_ncr:1_{9381716F-1FFB-4FB5-957C-4646DE8549B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总报价" sheetId="2" r:id="rId1"/>
    <sheet name="体重管理" sheetId="3" r:id="rId2"/>
    <sheet name="健康旅行" sheetId="4" r:id="rId3"/>
  </sheets>
  <calcPr calcId="191029" concurrentCalc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9" i="4" l="1"/>
  <c r="J37" i="4"/>
  <c r="D7" i="2"/>
  <c r="D4" i="2"/>
  <c r="D5" i="2"/>
  <c r="D6" i="2"/>
  <c r="J27" i="4"/>
  <c r="J16" i="4"/>
  <c r="J18" i="4"/>
  <c r="J19" i="4"/>
  <c r="J21" i="4"/>
  <c r="J22" i="4"/>
  <c r="J23" i="4"/>
  <c r="J24" i="4"/>
  <c r="J25" i="4"/>
  <c r="J26" i="4"/>
  <c r="J28" i="4"/>
  <c r="J29" i="4"/>
  <c r="J30" i="4"/>
  <c r="J32" i="4"/>
  <c r="J33" i="4"/>
  <c r="J35" i="4"/>
  <c r="E27" i="3"/>
  <c r="E29" i="3"/>
  <c r="E10" i="4"/>
  <c r="E8" i="3"/>
  <c r="E7" i="3"/>
  <c r="J43" i="4"/>
  <c r="E9" i="4"/>
  <c r="C9" i="4"/>
  <c r="E8" i="4"/>
  <c r="C8" i="4"/>
  <c r="E7" i="4"/>
  <c r="C7" i="4"/>
  <c r="E6" i="4"/>
  <c r="C6" i="4"/>
  <c r="C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E11" authorId="0" shapeId="0" xr:uid="{00000000-0006-0000-0100-000001000000}">
      <text>
        <r>
          <rPr>
            <sz val="11"/>
            <color indexed="8"/>
            <rFont val="Helvetica Neue"/>
            <family val="2"/>
          </rPr>
          <t>Peng, Emily PH/CN:
详细计算单位描述，例如：平米，个，人，台，天</t>
        </r>
      </text>
    </comment>
    <comment ref="F11" authorId="0" shapeId="0" xr:uid="{00000000-0006-0000-0100-000002000000}">
      <text>
        <r>
          <rPr>
            <sz val="11"/>
            <color indexed="8"/>
            <rFont val="Helvetica Neue"/>
            <family val="2"/>
          </rPr>
          <t>Peng, Emily PH/CN:
如计算单位是平米，请将平米数填写在此处</t>
        </r>
      </text>
    </comment>
    <comment ref="G11" authorId="1" shapeId="0" xr:uid="{00000000-0006-0000-0100-000003000000}">
      <text>
        <r>
          <rPr>
            <sz val="11"/>
            <color indexed="8"/>
            <rFont val="Helvetica Neue"/>
            <family val="2"/>
          </rPr>
          <t xml:space="preserve">CNHaoY:
 如计算单位为个/台/天/人，请将具体数量填写在此 </t>
        </r>
      </text>
    </comment>
    <comment ref="H11" authorId="0" shapeId="0" xr:uid="{00000000-0006-0000-0100-000004000000}">
      <text>
        <r>
          <rPr>
            <sz val="11"/>
            <color indexed="8"/>
            <rFont val="Helvetica Neue"/>
            <family val="2"/>
          </rPr>
          <t>Peng, Emily PH/CN:
使用次数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E13" authorId="0" shapeId="0" xr:uid="{00000000-0006-0000-0200-000001000000}">
      <text>
        <r>
          <rPr>
            <sz val="11"/>
            <color indexed="8"/>
            <rFont val="Helvetica Neue"/>
            <family val="2"/>
          </rPr>
          <t>Peng, Emily PH/CN:
详细计算单位描述，例如：平米，个，人，台，天</t>
        </r>
      </text>
    </comment>
    <comment ref="F13" authorId="0" shapeId="0" xr:uid="{00000000-0006-0000-0200-000002000000}">
      <text>
        <r>
          <rPr>
            <sz val="11"/>
            <color indexed="8"/>
            <rFont val="Helvetica Neue"/>
            <family val="2"/>
          </rPr>
          <t>Peng, Emily PH/CN:
如计算单位是平米，请将平米数填写在此处</t>
        </r>
      </text>
    </comment>
    <comment ref="G13" authorId="1" shapeId="0" xr:uid="{00000000-0006-0000-0200-000003000000}">
      <text>
        <r>
          <rPr>
            <sz val="11"/>
            <color indexed="8"/>
            <rFont val="Helvetica Neue"/>
            <family val="2"/>
          </rPr>
          <t xml:space="preserve">CNHaoY:
 如计算单位为个/台/天/人，请将具体数量填写在此 </t>
        </r>
      </text>
    </comment>
    <comment ref="H13" authorId="0" shapeId="0" xr:uid="{00000000-0006-0000-0200-000004000000}">
      <text>
        <r>
          <rPr>
            <sz val="11"/>
            <color indexed="8"/>
            <rFont val="Helvetica Neue"/>
            <family val="2"/>
          </rPr>
          <t>Peng, Emily PH/CN:
使用次数</t>
        </r>
      </text>
    </comment>
  </commentList>
</comments>
</file>

<file path=xl/sharedStrings.xml><?xml version="1.0" encoding="utf-8"?>
<sst xmlns="http://schemas.openxmlformats.org/spreadsheetml/2006/main" count="157" uniqueCount="102">
  <si>
    <t>Quotation Summary 报价总表</t>
  </si>
  <si>
    <t>上海麦田公共关系咨询有限公司</t>
  </si>
  <si>
    <t>Item</t>
  </si>
  <si>
    <t>Descripation描述</t>
  </si>
  <si>
    <t>Quotation
报价</t>
  </si>
  <si>
    <t>体重管理项目</t>
  </si>
  <si>
    <t>健康旅行项目</t>
  </si>
  <si>
    <t>总计 Total</t>
  </si>
  <si>
    <t xml:space="preserve">
供应商</t>
  </si>
  <si>
    <t>形式</t>
  </si>
  <si>
    <t>服务 总价</t>
  </si>
  <si>
    <t>报价明细表 Quotation Breakdown</t>
  </si>
  <si>
    <t xml:space="preserve">Item  </t>
  </si>
  <si>
    <t>Descripation</t>
  </si>
  <si>
    <t>Unit</t>
  </si>
  <si>
    <t>Size</t>
  </si>
  <si>
    <t>Qty</t>
  </si>
  <si>
    <t>Time of usage</t>
  </si>
  <si>
    <t>Unit Price</t>
  </si>
  <si>
    <t>Total(RMB)</t>
  </si>
  <si>
    <t>运维筹备</t>
  </si>
  <si>
    <t>1-1</t>
  </si>
  <si>
    <t>招募报名</t>
  </si>
  <si>
    <t>招募文案与海报设计</t>
  </si>
  <si>
    <t>张</t>
  </si>
  <si>
    <t>1-2</t>
  </si>
  <si>
    <t>人员筛选</t>
  </si>
  <si>
    <t>根据生理指标高低、意愿程度、目标匹配度进行综合筛选</t>
  </si>
  <si>
    <t>次</t>
  </si>
  <si>
    <t>1-3</t>
  </si>
  <si>
    <t>团队建立</t>
  </si>
  <si>
    <t>成员均衡匹配，条件包括地域、健康目标、意愿程度等</t>
  </si>
  <si>
    <t>Total</t>
  </si>
  <si>
    <t>智能工具—微信小程序</t>
  </si>
  <si>
    <t>2-1</t>
  </si>
  <si>
    <t>基础功能使用</t>
  </si>
  <si>
    <t>吃币饮食量化系统
体重数据智能记录
健康生活社群
健康知识内容</t>
  </si>
  <si>
    <t>人</t>
  </si>
  <si>
    <t>2-2</t>
  </si>
  <si>
    <t>企业定制内容运营</t>
  </si>
  <si>
    <t>项目课件制作发布</t>
  </si>
  <si>
    <t>篇</t>
  </si>
  <si>
    <t>科普教育文章发布</t>
  </si>
  <si>
    <t>健康成就比拼（含数据分析）</t>
  </si>
  <si>
    <t>项目服务</t>
  </si>
  <si>
    <t>3-1</t>
  </si>
  <si>
    <t>微信服务群</t>
  </si>
  <si>
    <t>导师指导 60分钟/课 每周1课</t>
  </si>
  <si>
    <t>课</t>
  </si>
  <si>
    <t>健康教练 90分钟/课 每周1课</t>
  </si>
  <si>
    <t>班主任群内通知发放、督导学员参与、纪律管理，8hX5d</t>
  </si>
  <si>
    <t>周</t>
  </si>
  <si>
    <t>3-2</t>
  </si>
  <si>
    <t>项目总结报告</t>
  </si>
  <si>
    <t>提供甲方一份项目数据总结报告，15p以内</t>
  </si>
  <si>
    <t>份</t>
  </si>
  <si>
    <t>项目物料</t>
  </si>
  <si>
    <t>物料包</t>
  </si>
  <si>
    <t>体脂仪、食物秤、腰围尺</t>
  </si>
  <si>
    <t>税 Tax</t>
  </si>
  <si>
    <t>*为400人提供9周线上健康任务挑战活动及小程序使用</t>
  </si>
  <si>
    <t>温馨邮件提示（启动前通知及每周消息通知）</t>
  </si>
  <si>
    <t>微信小程序基础功能使用</t>
  </si>
  <si>
    <t>导师互动解答环节 1h/工作日</t>
  </si>
  <si>
    <t>项</t>
  </si>
  <si>
    <t>企业KOL账号代运营（文案+配图）</t>
  </si>
  <si>
    <t>条</t>
  </si>
  <si>
    <t>2-3</t>
  </si>
  <si>
    <t>企业定制功能开发</t>
  </si>
  <si>
    <t>健康激励</t>
  </si>
  <si>
    <t>每周优秀学员比拼，奖励书籍/资料/食材/产品等</t>
  </si>
  <si>
    <t>定制化需求勾选</t>
  </si>
  <si>
    <t>单位数量筹备时间</t>
  </si>
  <si>
    <t>5-1</t>
  </si>
  <si>
    <t>打卡时间限制—非工作时间可限制打卡时间</t>
  </si>
  <si>
    <t>动画制作（1分钟）</t>
  </si>
  <si>
    <t>海报设计及文案</t>
  </si>
  <si>
    <t>4</t>
    <phoneticPr fontId="15" type="noConversion"/>
  </si>
  <si>
    <t>*为30人提供9周的体重管理服务</t>
    <phoneticPr fontId="15" type="noConversion"/>
  </si>
  <si>
    <t>体重管理</t>
    <rPh sb="0" eb="1">
      <t>ti zhong guan li</t>
    </rPh>
    <phoneticPr fontId="15" type="noConversion"/>
  </si>
  <si>
    <t xml:space="preserve"> </t>
    <phoneticPr fontId="15" type="noConversion"/>
  </si>
  <si>
    <t>3-3</t>
  </si>
  <si>
    <t>印刷</t>
    <phoneticPr fontId="15" type="noConversion"/>
  </si>
  <si>
    <t>活动海报印刷</t>
    <rPh sb="0" eb="1">
      <t>huo dong hai bao</t>
    </rPh>
    <rPh sb="2" eb="3">
      <t>hai bao</t>
    </rPh>
    <rPh sb="4" eb="5">
      <t>yin shua</t>
    </rPh>
    <phoneticPr fontId="15" type="noConversion"/>
  </si>
  <si>
    <t>教练来信环节增加视频介绍内容</t>
    <phoneticPr fontId="15" type="noConversion"/>
  </si>
  <si>
    <t>食谱推送增加图片介绍</t>
    <phoneticPr fontId="15" type="noConversion"/>
  </si>
  <si>
    <t>助推短文补充文案</t>
    <rPh sb="6" eb="7">
      <t>wen an</t>
    </rPh>
    <phoneticPr fontId="15" type="noConversion"/>
  </si>
  <si>
    <t>篇</t>
    <rPh sb="0" eb="1">
      <t>pian</t>
    </rPh>
    <phoneticPr fontId="15" type="noConversion"/>
  </si>
  <si>
    <t>5-3</t>
    <phoneticPr fontId="15" type="noConversion"/>
  </si>
  <si>
    <t>内容运营</t>
    <rPh sb="0" eb="1">
      <t>nei r</t>
    </rPh>
    <rPh sb="2" eb="3">
      <t>yun y</t>
    </rPh>
    <phoneticPr fontId="15" type="noConversion"/>
  </si>
  <si>
    <t>以上服务内容：         2386元/人*30人=71580元</t>
    <rPh sb="0" eb="1">
      <t>yi shang nei r</t>
    </rPh>
    <rPh sb="2" eb="3">
      <t>fu wu</t>
    </rPh>
    <rPh sb="20" eb="21">
      <t>yuan</t>
    </rPh>
    <rPh sb="22" eb="23">
      <t>ren</t>
    </rPh>
    <rPh sb="26" eb="27">
      <t>ren</t>
    </rPh>
    <rPh sb="33" eb="34">
      <t>yuan</t>
    </rPh>
    <phoneticPr fontId="15" type="noConversion"/>
  </si>
  <si>
    <t>健康主题学习及挑战打卡</t>
    <rPh sb="9" eb="10">
      <t>da ka</t>
    </rPh>
    <phoneticPr fontId="15" type="noConversion"/>
  </si>
  <si>
    <t>企业专属打卡排名（团队打卡积分）</t>
    <phoneticPr fontId="15" type="noConversion"/>
  </si>
  <si>
    <t>健康主题随堂测试发布（定时发布窗口）</t>
    <phoneticPr fontId="15" type="noConversion"/>
  </si>
  <si>
    <t>健康主题随堂测试（测试内容）</t>
    <phoneticPr fontId="15" type="noConversion"/>
  </si>
  <si>
    <t>温馨邮件提示（赠送）</t>
    <phoneticPr fontId="15" type="noConversion"/>
  </si>
  <si>
    <t>企业专属社群分享（赠送）</t>
    <phoneticPr fontId="15" type="noConversion"/>
  </si>
  <si>
    <t>优惠打包价</t>
    <phoneticPr fontId="15" type="noConversion"/>
  </si>
  <si>
    <t>Agency: must fill in
供应商（填入右边橘色处）</t>
    <phoneticPr fontId="15" type="noConversion"/>
  </si>
  <si>
    <t>可选内容</t>
  </si>
  <si>
    <t>Quotation 报价</t>
    <phoneticPr fontId="15" type="noConversion"/>
  </si>
  <si>
    <t>按照实际采购数量结算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</si>
</sst>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  <numFmt numFmtId="177" formatCode="&quot; &quot;* #,##0.00&quot; &quot;;&quot; &quot;* \(#,##0.00\);&quot; &quot;* &quot;-&quot;??&quot; &quot;"/>
    <numFmt numFmtId="178" formatCode="0&quot; &quot;;\(0\)"/>
    <numFmt numFmtId="179" formatCode="#,##0.00&quot; &quot;"/>
    <numFmt numFmtId="180" formatCode="#,##0&quot; &quot;"/>
    <numFmt numFmtId="181" formatCode="0.00&quot; &quot;;\(0.00\)"/>
    <numFmt numFmtId="182" formatCode="0.00&quot; &quot;"/>
    <numFmt numFmtId="183" formatCode="&quot; &quot;* #,##0.00&quot; &quot;;&quot; &quot;* &quot;-&quot;#,##0.00&quot; &quot;;&quot; &quot;* &quot;-&quot;??&quot; &quot;"/>
    <numFmt numFmtId="184" formatCode="[$￥-804]#,##0.00"/>
    <numFmt numFmtId="185" formatCode="0.0000%"/>
    <numFmt numFmtId="186" formatCode="#,##0.00&quot; &quot;;&quot;-&quot;#,##0.00&quot; &quot;"/>
    <numFmt numFmtId="187" formatCode="0.00_ "/>
  </numFmts>
  <fonts count="21">
    <font>
      <sz val="12"/>
      <color indexed="8"/>
      <name val="DengXian"/>
    </font>
    <font>
      <sz val="16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12"/>
      <name val="微软雅黑"/>
      <family val="2"/>
      <charset val="134"/>
    </font>
    <font>
      <b/>
      <sz val="12"/>
      <color indexed="16"/>
      <name val="微软雅黑"/>
      <family val="2"/>
      <charset val="134"/>
    </font>
    <font>
      <b/>
      <sz val="12"/>
      <color indexed="8"/>
      <name val="DengXian"/>
      <family val="4"/>
      <charset val="134"/>
    </font>
    <font>
      <b/>
      <sz val="10"/>
      <color indexed="16"/>
      <name val="微软雅黑"/>
      <family val="2"/>
      <charset val="134"/>
    </font>
    <font>
      <sz val="10"/>
      <color indexed="16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1"/>
      <color indexed="8"/>
      <name val="Helvetica Neue"/>
      <family val="2"/>
    </font>
    <font>
      <b/>
      <sz val="11"/>
      <color indexed="12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color indexed="8"/>
      <name val="DengXian"/>
      <family val="4"/>
      <charset val="134"/>
    </font>
    <font>
      <sz val="9"/>
      <name val="DengXian"/>
      <family val="4"/>
      <charset val="134"/>
    </font>
    <font>
      <sz val="10"/>
      <color theme="1"/>
      <name val="微软雅黑"/>
      <family val="2"/>
      <charset val="134"/>
    </font>
    <font>
      <sz val="10.5"/>
      <color indexed="8"/>
      <name val="DengXian"/>
      <family val="4"/>
      <charset val="134"/>
    </font>
    <font>
      <sz val="10.5"/>
      <color rgb="FFFF0000"/>
      <name val="DengXian"/>
      <family val="4"/>
      <charset val="134"/>
    </font>
    <font>
      <b/>
      <sz val="12"/>
      <name val="微软雅黑"/>
      <family val="2"/>
      <charset val="134"/>
    </font>
    <font>
      <sz val="12"/>
      <color indexed="8"/>
      <name val="DengXian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/>
      <top style="thin">
        <color indexed="13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/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172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2" fillId="2" borderId="3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right" wrapText="1"/>
    </xf>
    <xf numFmtId="0" fontId="0" fillId="2" borderId="7" xfId="0" applyFont="1" applyFill="1" applyBorder="1" applyAlignment="1"/>
    <xf numFmtId="49" fontId="4" fillId="4" borderId="8" xfId="0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/>
    <xf numFmtId="0" fontId="2" fillId="2" borderId="8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vertical="center" wrapText="1"/>
    </xf>
    <xf numFmtId="177" fontId="0" fillId="2" borderId="1" xfId="0" applyNumberFormat="1" applyFont="1" applyFill="1" applyBorder="1" applyAlignment="1"/>
    <xf numFmtId="0" fontId="0" fillId="2" borderId="14" xfId="0" applyFont="1" applyFill="1" applyBorder="1" applyAlignment="1"/>
    <xf numFmtId="177" fontId="6" fillId="2" borderId="1" xfId="0" applyNumberFormat="1" applyFont="1" applyFill="1" applyBorder="1" applyAlignment="1"/>
    <xf numFmtId="0" fontId="0" fillId="0" borderId="0" xfId="0" applyNumberFormat="1" applyFont="1" applyAlignment="1"/>
    <xf numFmtId="0" fontId="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/>
    <xf numFmtId="49" fontId="2" fillId="2" borderId="3" xfId="0" applyNumberFormat="1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wrapText="1"/>
    </xf>
    <xf numFmtId="49" fontId="9" fillId="2" borderId="8" xfId="0" applyNumberFormat="1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/>
    <xf numFmtId="0" fontId="2" fillId="2" borderId="14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vertical="center" wrapText="1"/>
    </xf>
    <xf numFmtId="177" fontId="5" fillId="2" borderId="14" xfId="0" applyNumberFormat="1" applyFont="1" applyFill="1" applyBorder="1" applyAlignment="1"/>
    <xf numFmtId="49" fontId="1" fillId="2" borderId="3" xfId="0" applyNumberFormat="1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/>
    <xf numFmtId="49" fontId="4" fillId="5" borderId="8" xfId="0" applyNumberFormat="1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49" fontId="4" fillId="5" borderId="8" xfId="0" applyNumberFormat="1" applyFont="1" applyFill="1" applyBorder="1" applyAlignment="1">
      <alignment vertical="center" wrapText="1"/>
    </xf>
    <xf numFmtId="0" fontId="12" fillId="6" borderId="8" xfId="0" applyNumberFormat="1" applyFont="1" applyFill="1" applyBorder="1" applyAlignment="1">
      <alignment horizontal="center" vertical="center"/>
    </xf>
    <xf numFmtId="49" fontId="12" fillId="6" borderId="9" xfId="0" applyNumberFormat="1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178" fontId="3" fillId="6" borderId="15" xfId="0" applyNumberFormat="1" applyFont="1" applyFill="1" applyBorder="1" applyAlignment="1">
      <alignment horizontal="center" vertical="center"/>
    </xf>
    <xf numFmtId="178" fontId="3" fillId="6" borderId="15" xfId="0" applyNumberFormat="1" applyFont="1" applyFill="1" applyBorder="1" applyAlignment="1">
      <alignment vertical="center"/>
    </xf>
    <xf numFmtId="179" fontId="12" fillId="6" borderId="10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left" vertical="center" wrapText="1"/>
    </xf>
    <xf numFmtId="0" fontId="3" fillId="2" borderId="8" xfId="0" applyNumberFormat="1" applyFont="1" applyFill="1" applyBorder="1" applyAlignment="1">
      <alignment horizontal="center" vertical="center"/>
    </xf>
    <xf numFmtId="180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181" fontId="3" fillId="2" borderId="8" xfId="0" applyNumberFormat="1" applyFont="1" applyFill="1" applyBorder="1" applyAlignment="1">
      <alignment horizontal="right" vertical="center" wrapText="1"/>
    </xf>
    <xf numFmtId="182" fontId="3" fillId="2" borderId="8" xfId="0" applyNumberFormat="1" applyFont="1" applyFill="1" applyBorder="1" applyAlignment="1">
      <alignment vertical="center"/>
    </xf>
    <xf numFmtId="183" fontId="9" fillId="2" borderId="8" xfId="0" applyNumberFormat="1" applyFont="1" applyFill="1" applyBorder="1" applyAlignment="1">
      <alignment horizontal="right"/>
    </xf>
    <xf numFmtId="49" fontId="12" fillId="6" borderId="8" xfId="0" applyNumberFormat="1" applyFont="1" applyFill="1" applyBorder="1" applyAlignment="1">
      <alignment horizontal="center" vertical="center"/>
    </xf>
    <xf numFmtId="49" fontId="12" fillId="6" borderId="8" xfId="0" applyNumberFormat="1" applyFont="1" applyFill="1" applyBorder="1" applyAlignment="1">
      <alignment horizontal="left" vertical="center"/>
    </xf>
    <xf numFmtId="185" fontId="12" fillId="6" borderId="8" xfId="0" applyNumberFormat="1" applyFont="1" applyFill="1" applyBorder="1" applyAlignment="1">
      <alignment horizontal="left" vertical="center"/>
    </xf>
    <xf numFmtId="0" fontId="13" fillId="2" borderId="11" xfId="0" applyFont="1" applyFill="1" applyBorder="1" applyAlignment="1"/>
    <xf numFmtId="186" fontId="9" fillId="2" borderId="8" xfId="0" applyNumberFormat="1" applyFont="1" applyFill="1" applyBorder="1" applyAlignment="1"/>
    <xf numFmtId="0" fontId="0" fillId="2" borderId="14" xfId="0" applyFont="1" applyFill="1" applyBorder="1" applyAlignment="1">
      <alignment vertical="center"/>
    </xf>
    <xf numFmtId="0" fontId="13" fillId="2" borderId="1" xfId="0" applyFont="1" applyFill="1" applyBorder="1" applyAlignment="1"/>
    <xf numFmtId="0" fontId="0" fillId="0" borderId="0" xfId="0" applyNumberFormat="1" applyFont="1" applyAlignment="1"/>
    <xf numFmtId="0" fontId="0" fillId="2" borderId="16" xfId="0" applyFont="1" applyFill="1" applyBorder="1" applyAlignment="1"/>
    <xf numFmtId="0" fontId="0" fillId="2" borderId="16" xfId="0" applyFont="1" applyFill="1" applyBorder="1" applyAlignment="1">
      <alignment vertical="center"/>
    </xf>
    <xf numFmtId="0" fontId="0" fillId="2" borderId="3" xfId="0" applyFont="1" applyFill="1" applyBorder="1" applyAlignment="1"/>
    <xf numFmtId="0" fontId="12" fillId="8" borderId="8" xfId="0" applyNumberFormat="1" applyFont="1" applyFill="1" applyBorder="1" applyAlignment="1">
      <alignment horizontal="center" vertical="center"/>
    </xf>
    <xf numFmtId="49" fontId="12" fillId="8" borderId="9" xfId="0" applyNumberFormat="1" applyFont="1" applyFill="1" applyBorder="1" applyAlignment="1">
      <alignment horizontal="left" vertical="center"/>
    </xf>
    <xf numFmtId="0" fontId="12" fillId="8" borderId="15" xfId="0" applyFont="1" applyFill="1" applyBorder="1" applyAlignment="1">
      <alignment horizontal="left" vertical="center"/>
    </xf>
    <xf numFmtId="0" fontId="12" fillId="8" borderId="15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178" fontId="3" fillId="8" borderId="15" xfId="0" applyNumberFormat="1" applyFont="1" applyFill="1" applyBorder="1" applyAlignment="1">
      <alignment horizontal="center" vertical="center"/>
    </xf>
    <xf numFmtId="178" fontId="3" fillId="8" borderId="15" xfId="0" applyNumberFormat="1" applyFont="1" applyFill="1" applyBorder="1" applyAlignment="1">
      <alignment vertical="center"/>
    </xf>
    <xf numFmtId="179" fontId="12" fillId="8" borderId="20" xfId="0" applyNumberFormat="1" applyFont="1" applyFill="1" applyBorder="1" applyAlignment="1">
      <alignment vertical="center"/>
    </xf>
    <xf numFmtId="49" fontId="14" fillId="8" borderId="21" xfId="0" applyNumberFormat="1" applyFont="1" applyFill="1" applyBorder="1" applyAlignment="1">
      <alignment horizontal="right" vertical="center"/>
    </xf>
    <xf numFmtId="0" fontId="14" fillId="2" borderId="8" xfId="0" applyFont="1" applyFill="1" applyBorder="1" applyAlignment="1"/>
    <xf numFmtId="49" fontId="3" fillId="2" borderId="22" xfId="0" applyNumberFormat="1" applyFont="1" applyFill="1" applyBorder="1" applyAlignment="1">
      <alignment horizontal="left" vertical="center" wrapText="1"/>
    </xf>
    <xf numFmtId="0" fontId="0" fillId="2" borderId="24" xfId="0" applyFont="1" applyFill="1" applyBorder="1" applyAlignment="1"/>
    <xf numFmtId="0" fontId="14" fillId="2" borderId="8" xfId="0" applyNumberFormat="1" applyFont="1" applyFill="1" applyBorder="1" applyAlignment="1"/>
    <xf numFmtId="49" fontId="3" fillId="2" borderId="15" xfId="0" applyNumberFormat="1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/>
    </xf>
    <xf numFmtId="176" fontId="0" fillId="2" borderId="11" xfId="0" applyNumberFormat="1" applyFont="1" applyFill="1" applyBorder="1" applyAlignment="1"/>
    <xf numFmtId="49" fontId="16" fillId="2" borderId="8" xfId="0" applyNumberFormat="1" applyFont="1" applyFill="1" applyBorder="1" applyAlignment="1">
      <alignment horizontal="left" vertical="center" wrapText="1"/>
    </xf>
    <xf numFmtId="49" fontId="16" fillId="2" borderId="8" xfId="0" applyNumberFormat="1" applyFont="1" applyFill="1" applyBorder="1" applyAlignment="1">
      <alignment horizontal="center" vertical="center"/>
    </xf>
    <xf numFmtId="0" fontId="16" fillId="2" borderId="8" xfId="0" applyNumberFormat="1" applyFont="1" applyFill="1" applyBorder="1" applyAlignment="1">
      <alignment horizontal="center" vertical="center"/>
    </xf>
    <xf numFmtId="180" fontId="16" fillId="2" borderId="8" xfId="0" applyNumberFormat="1" applyFont="1" applyFill="1" applyBorder="1" applyAlignment="1">
      <alignment horizontal="center" vertical="center" wrapText="1"/>
    </xf>
    <xf numFmtId="0" fontId="16" fillId="2" borderId="8" xfId="0" applyNumberFormat="1" applyFont="1" applyFill="1" applyBorder="1" applyAlignment="1">
      <alignment horizontal="center" vertical="center" wrapText="1"/>
    </xf>
    <xf numFmtId="181" fontId="16" fillId="2" borderId="8" xfId="0" applyNumberFormat="1" applyFont="1" applyFill="1" applyBorder="1" applyAlignment="1">
      <alignment horizontal="right" vertical="center" wrapText="1"/>
    </xf>
    <xf numFmtId="182" fontId="16" fillId="2" borderId="8" xfId="0" applyNumberFormat="1" applyFont="1" applyFill="1" applyBorder="1" applyAlignment="1">
      <alignment vertical="center"/>
    </xf>
    <xf numFmtId="3" fontId="17" fillId="0" borderId="25" xfId="0" applyNumberFormat="1" applyFont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83" fontId="0" fillId="2" borderId="11" xfId="0" applyNumberFormat="1" applyFont="1" applyFill="1" applyBorder="1" applyAlignment="1"/>
    <xf numFmtId="49" fontId="12" fillId="8" borderId="26" xfId="0" applyNumberFormat="1" applyFont="1" applyFill="1" applyBorder="1" applyAlignment="1">
      <alignment horizontal="left" vertical="center"/>
    </xf>
    <xf numFmtId="179" fontId="12" fillId="8" borderId="15" xfId="0" applyNumberFormat="1" applyFont="1" applyFill="1" applyBorder="1" applyAlignment="1">
      <alignment vertical="center"/>
    </xf>
    <xf numFmtId="49" fontId="14" fillId="8" borderId="10" xfId="0" applyNumberFormat="1" applyFont="1" applyFill="1" applyBorder="1" applyAlignment="1">
      <alignment horizontal="right" vertical="center"/>
    </xf>
    <xf numFmtId="49" fontId="3" fillId="10" borderId="8" xfId="0" applyNumberFormat="1" applyFont="1" applyFill="1" applyBorder="1" applyAlignment="1">
      <alignment horizontal="left" vertical="center" wrapText="1"/>
    </xf>
    <xf numFmtId="49" fontId="16" fillId="10" borderId="8" xfId="0" applyNumberFormat="1" applyFont="1" applyFill="1" applyBorder="1" applyAlignment="1">
      <alignment horizontal="left" vertical="center" wrapText="1"/>
    </xf>
    <xf numFmtId="44" fontId="0" fillId="2" borderId="1" xfId="0" applyNumberFormat="1" applyFont="1" applyFill="1" applyBorder="1" applyAlignment="1"/>
    <xf numFmtId="0" fontId="20" fillId="2" borderId="11" xfId="0" applyFont="1" applyFill="1" applyBorder="1" applyAlignment="1"/>
    <xf numFmtId="43" fontId="0" fillId="2" borderId="1" xfId="0" applyNumberFormat="1" applyFont="1" applyFill="1" applyBorder="1" applyAlignment="1"/>
    <xf numFmtId="44" fontId="0" fillId="0" borderId="0" xfId="0" applyNumberFormat="1" applyFont="1" applyAlignment="1"/>
    <xf numFmtId="187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/>
    </xf>
    <xf numFmtId="177" fontId="2" fillId="2" borderId="12" xfId="0" applyNumberFormat="1" applyFont="1" applyFill="1" applyBorder="1" applyAlignment="1">
      <alignment horizontal="center"/>
    </xf>
    <xf numFmtId="177" fontId="2" fillId="2" borderId="13" xfId="0" applyNumberFormat="1" applyFont="1" applyFill="1" applyBorder="1" applyAlignment="1">
      <alignment horizontal="center"/>
    </xf>
    <xf numFmtId="177" fontId="19" fillId="9" borderId="12" xfId="0" applyNumberFormat="1" applyFont="1" applyFill="1" applyBorder="1" applyAlignment="1">
      <alignment horizontal="right"/>
    </xf>
    <xf numFmtId="177" fontId="19" fillId="9" borderId="13" xfId="0" applyNumberFormat="1" applyFont="1" applyFill="1" applyBorder="1" applyAlignment="1">
      <alignment horizontal="right"/>
    </xf>
    <xf numFmtId="49" fontId="2" fillId="9" borderId="9" xfId="0" applyNumberFormat="1" applyFont="1" applyFill="1" applyBorder="1" applyAlignment="1">
      <alignment horizontal="center" vertical="center" wrapText="1"/>
    </xf>
    <xf numFmtId="49" fontId="2" fillId="9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177" fontId="19" fillId="2" borderId="12" xfId="0" applyNumberFormat="1" applyFont="1" applyFill="1" applyBorder="1" applyAlignment="1"/>
    <xf numFmtId="177" fontId="19" fillId="2" borderId="13" xfId="0" applyNumberFormat="1" applyFont="1" applyFill="1" applyBorder="1" applyAlignment="1"/>
    <xf numFmtId="177" fontId="9" fillId="2" borderId="8" xfId="0" applyNumberFormat="1" applyFont="1" applyFill="1" applyBorder="1" applyAlignment="1"/>
    <xf numFmtId="177" fontId="9" fillId="2" borderId="8" xfId="0" applyNumberFormat="1" applyFont="1" applyFill="1" applyBorder="1" applyAlignment="1">
      <alignment vertical="center"/>
    </xf>
    <xf numFmtId="49" fontId="4" fillId="5" borderId="9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2" fontId="9" fillId="2" borderId="15" xfId="0" applyNumberFormat="1" applyFont="1" applyFill="1" applyBorder="1" applyAlignment="1">
      <alignment horizontal="center" vertical="center"/>
    </xf>
    <xf numFmtId="2" fontId="9" fillId="2" borderId="10" xfId="0" applyNumberFormat="1" applyFont="1" applyFill="1" applyBorder="1" applyAlignment="1">
      <alignment horizontal="center" vertical="center"/>
    </xf>
    <xf numFmtId="2" fontId="12" fillId="6" borderId="9" xfId="0" applyNumberFormat="1" applyFont="1" applyFill="1" applyBorder="1" applyAlignment="1">
      <alignment horizontal="center" vertical="center"/>
    </xf>
    <xf numFmtId="2" fontId="12" fillId="6" borderId="15" xfId="0" applyNumberFormat="1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left" vertical="center" wrapText="1"/>
    </xf>
    <xf numFmtId="184" fontId="3" fillId="2" borderId="18" xfId="0" applyNumberFormat="1" applyFont="1" applyFill="1" applyBorder="1" applyAlignment="1">
      <alignment horizontal="left" vertical="center" wrapText="1"/>
    </xf>
    <xf numFmtId="184" fontId="3" fillId="2" borderId="19" xfId="0" applyNumberFormat="1" applyFont="1" applyFill="1" applyBorder="1" applyAlignment="1">
      <alignment horizontal="left" vertical="center" wrapText="1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9" fontId="9" fillId="2" borderId="8" xfId="0" applyNumberFormat="1" applyFont="1" applyFill="1" applyBorder="1" applyAlignment="1">
      <alignment horizontal="right"/>
    </xf>
    <xf numFmtId="0" fontId="9" fillId="2" borderId="8" xfId="0" applyFont="1" applyFill="1" applyBorder="1" applyAlignment="1">
      <alignment horizontal="right"/>
    </xf>
    <xf numFmtId="0" fontId="12" fillId="7" borderId="10" xfId="0" applyFont="1" applyFill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right"/>
    </xf>
    <xf numFmtId="0" fontId="9" fillId="2" borderId="16" xfId="0" applyFont="1" applyFill="1" applyBorder="1" applyAlignment="1">
      <alignment horizontal="right"/>
    </xf>
    <xf numFmtId="0" fontId="9" fillId="2" borderId="13" xfId="0" applyFont="1" applyFill="1" applyBorder="1" applyAlignment="1">
      <alignment horizontal="right"/>
    </xf>
    <xf numFmtId="0" fontId="12" fillId="6" borderId="9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left" vertical="center" wrapText="1"/>
    </xf>
    <xf numFmtId="0" fontId="0" fillId="2" borderId="8" xfId="0" applyFont="1" applyFill="1" applyBorder="1" applyAlignment="1"/>
    <xf numFmtId="49" fontId="3" fillId="2" borderId="8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177" fontId="2" fillId="2" borderId="12" xfId="0" applyNumberFormat="1" applyFont="1" applyFill="1" applyBorder="1" applyAlignment="1">
      <alignment horizontal="right"/>
    </xf>
    <xf numFmtId="177" fontId="2" fillId="2" borderId="13" xfId="0" applyNumberFormat="1" applyFont="1" applyFill="1" applyBorder="1" applyAlignment="1">
      <alignment horizontal="right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FFCC99"/>
      <rgbColor rgb="FF90713A"/>
      <rgbColor rgb="FFFF0000"/>
      <rgbColor rgb="FF003366"/>
      <rgbColor rgb="FFA9CD90"/>
      <rgbColor rgb="FFFFFF00"/>
      <rgbColor rgb="FFE7E6E6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showGridLines="0" tabSelected="1" workbookViewId="0">
      <selection activeCell="G5" sqref="G5"/>
    </sheetView>
  </sheetViews>
  <sheetFormatPr defaultColWidth="11" defaultRowHeight="15.9" customHeight="1"/>
  <cols>
    <col min="1" max="2" width="11" style="1" customWidth="1"/>
    <col min="3" max="3" width="32.61328125" style="1" customWidth="1"/>
    <col min="4" max="4" width="17.4609375" style="1" customWidth="1"/>
    <col min="5" max="5" width="26.4609375" style="1" customWidth="1"/>
    <col min="6" max="6" width="12.61328125" style="1" customWidth="1"/>
    <col min="7" max="7" width="11" style="1" customWidth="1"/>
    <col min="8" max="16384" width="11" style="1"/>
  </cols>
  <sheetData>
    <row r="1" spans="1:6" ht="23.15" customHeight="1">
      <c r="A1" s="2"/>
      <c r="B1" s="110" t="s">
        <v>0</v>
      </c>
      <c r="C1" s="111"/>
      <c r="D1" s="112"/>
      <c r="E1" s="112"/>
      <c r="F1" s="2"/>
    </row>
    <row r="2" spans="1:6" ht="36" customHeight="1">
      <c r="A2" s="2"/>
      <c r="B2" s="3"/>
      <c r="C2" s="4" t="s">
        <v>98</v>
      </c>
      <c r="D2" s="113" t="s">
        <v>1</v>
      </c>
      <c r="E2" s="114"/>
      <c r="F2" s="2"/>
    </row>
    <row r="3" spans="1:6" ht="18" customHeight="1">
      <c r="A3" s="5"/>
      <c r="B3" s="6" t="s">
        <v>2</v>
      </c>
      <c r="C3" s="6" t="s">
        <v>3</v>
      </c>
      <c r="D3" s="115" t="s">
        <v>100</v>
      </c>
      <c r="E3" s="116"/>
      <c r="F3" s="2"/>
    </row>
    <row r="4" spans="1:6" ht="18" customHeight="1">
      <c r="A4" s="5"/>
      <c r="B4" s="8">
        <v>1</v>
      </c>
      <c r="C4" s="9" t="s">
        <v>5</v>
      </c>
      <c r="D4" s="117">
        <f>体重管理!E8</f>
        <v>76425.035459999999</v>
      </c>
      <c r="E4" s="118"/>
      <c r="F4" s="10"/>
    </row>
    <row r="5" spans="1:6" ht="18" customHeight="1">
      <c r="A5" s="5"/>
      <c r="B5" s="8">
        <v>2</v>
      </c>
      <c r="C5" s="9" t="s">
        <v>6</v>
      </c>
      <c r="D5" s="117">
        <f>健康旅行!E10</f>
        <v>133087.18455000001</v>
      </c>
      <c r="E5" s="118"/>
      <c r="F5" s="10"/>
    </row>
    <row r="6" spans="1:6" ht="18" customHeight="1">
      <c r="A6" s="5"/>
      <c r="B6" s="123" t="s">
        <v>7</v>
      </c>
      <c r="C6" s="124"/>
      <c r="D6" s="125">
        <f>D4+D5</f>
        <v>209512.22000999999</v>
      </c>
      <c r="E6" s="126"/>
      <c r="F6" s="2"/>
    </row>
    <row r="7" spans="1:6" ht="17.149999999999999" customHeight="1">
      <c r="A7" s="2"/>
      <c r="B7" s="121" t="s">
        <v>97</v>
      </c>
      <c r="C7" s="122"/>
      <c r="D7" s="119">
        <f>170000+29000</f>
        <v>199000</v>
      </c>
      <c r="E7" s="120"/>
      <c r="F7" s="12"/>
    </row>
    <row r="8" spans="1:6" ht="17.149999999999999" customHeight="1">
      <c r="A8" s="2"/>
      <c r="B8" s="2"/>
      <c r="C8" s="2"/>
      <c r="D8" s="2"/>
      <c r="E8" s="105"/>
      <c r="F8" s="2"/>
    </row>
    <row r="9" spans="1:6" ht="17.149999999999999" customHeight="1">
      <c r="A9" s="2"/>
      <c r="B9" s="2"/>
      <c r="C9" s="2"/>
      <c r="D9" s="2"/>
      <c r="E9" s="2"/>
      <c r="F9" s="2"/>
    </row>
    <row r="10" spans="1:6" ht="17.149999999999999" customHeight="1">
      <c r="A10" s="2"/>
      <c r="B10" s="2"/>
      <c r="C10" s="2"/>
      <c r="D10" s="2"/>
      <c r="E10" s="2"/>
      <c r="F10" s="12"/>
    </row>
    <row r="12" spans="1:6" ht="15.9" customHeight="1">
      <c r="E12" s="108"/>
    </row>
  </sheetData>
  <mergeCells count="9">
    <mergeCell ref="B1:E1"/>
    <mergeCell ref="D2:E2"/>
    <mergeCell ref="D3:E3"/>
    <mergeCell ref="D4:E4"/>
    <mergeCell ref="D7:E7"/>
    <mergeCell ref="B7:C7"/>
    <mergeCell ref="B6:C6"/>
    <mergeCell ref="D5:E5"/>
    <mergeCell ref="D6:E6"/>
  </mergeCells>
  <phoneticPr fontId="15" type="noConversion"/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showGridLines="0" topLeftCell="A17" zoomScale="82" zoomScaleNormal="115" workbookViewId="0">
      <selection activeCell="B26" sqref="B26:H26"/>
    </sheetView>
  </sheetViews>
  <sheetFormatPr defaultColWidth="8.921875" defaultRowHeight="15.9" customHeight="1"/>
  <cols>
    <col min="1" max="1" width="8.921875" style="13" customWidth="1"/>
    <col min="2" max="2" width="8.4609375" style="13" customWidth="1"/>
    <col min="3" max="3" width="30.921875" style="13" customWidth="1"/>
    <col min="4" max="4" width="47.3828125" style="13" customWidth="1"/>
    <col min="5" max="5" width="16.3828125" style="13" customWidth="1"/>
    <col min="6" max="6" width="5.3828125" style="13" customWidth="1"/>
    <col min="7" max="7" width="5" style="13" customWidth="1"/>
    <col min="8" max="8" width="15.61328125" style="13" customWidth="1"/>
    <col min="9" max="9" width="13.3828125" style="13" customWidth="1"/>
    <col min="10" max="11" width="8.921875" style="13" customWidth="1"/>
    <col min="12" max="16384" width="8.921875" style="13"/>
  </cols>
  <sheetData>
    <row r="1" spans="1:10" ht="17.149999999999999" customHeight="1">
      <c r="A1" s="2"/>
      <c r="B1" s="2"/>
      <c r="C1" s="2"/>
      <c r="D1" s="2"/>
      <c r="E1" s="2"/>
      <c r="F1" s="14"/>
      <c r="G1" s="14"/>
      <c r="H1" s="14"/>
      <c r="I1" s="2"/>
      <c r="J1" s="2"/>
    </row>
    <row r="2" spans="1:10" ht="23.15" customHeight="1">
      <c r="A2" s="2"/>
      <c r="B2" s="110" t="s">
        <v>0</v>
      </c>
      <c r="C2" s="111"/>
      <c r="D2" s="111"/>
      <c r="E2" s="111"/>
      <c r="F2" s="111"/>
      <c r="G2" s="15"/>
      <c r="H2" s="15"/>
      <c r="I2" s="2"/>
      <c r="J2" s="2"/>
    </row>
    <row r="3" spans="1:10" ht="18" customHeight="1">
      <c r="A3" s="2"/>
      <c r="B3" s="147" t="s">
        <v>78</v>
      </c>
      <c r="C3" s="148"/>
      <c r="D3" s="148"/>
      <c r="E3" s="149"/>
      <c r="F3" s="149"/>
      <c r="G3" s="15"/>
      <c r="H3" s="15"/>
      <c r="I3" s="2"/>
      <c r="J3" s="2"/>
    </row>
    <row r="4" spans="1:10" ht="36" customHeight="1">
      <c r="A4" s="2"/>
      <c r="B4" s="3"/>
      <c r="C4" s="18" t="s">
        <v>8</v>
      </c>
      <c r="D4" s="19"/>
      <c r="E4" s="145" t="s">
        <v>1</v>
      </c>
      <c r="F4" s="146"/>
      <c r="G4" s="20"/>
      <c r="H4" s="15"/>
      <c r="I4" s="2"/>
      <c r="J4" s="2"/>
    </row>
    <row r="5" spans="1:10" ht="18" customHeight="1">
      <c r="A5" s="5"/>
      <c r="B5" s="6" t="s">
        <v>2</v>
      </c>
      <c r="C5" s="6" t="s">
        <v>3</v>
      </c>
      <c r="D5" s="6" t="s">
        <v>9</v>
      </c>
      <c r="E5" s="115" t="s">
        <v>4</v>
      </c>
      <c r="F5" s="116"/>
      <c r="G5" s="21"/>
      <c r="H5" s="15"/>
      <c r="I5" s="2"/>
      <c r="J5" s="2"/>
    </row>
    <row r="6" spans="1:10" ht="18" customHeight="1">
      <c r="A6" s="5"/>
      <c r="B6" s="8">
        <v>1</v>
      </c>
      <c r="C6" s="9" t="s">
        <v>79</v>
      </c>
      <c r="D6" s="22"/>
      <c r="E6" s="117">
        <v>71580</v>
      </c>
      <c r="F6" s="118"/>
      <c r="G6" s="23"/>
      <c r="H6" s="15"/>
      <c r="I6" s="2"/>
      <c r="J6" s="2"/>
    </row>
    <row r="7" spans="1:10" ht="18" customHeight="1">
      <c r="A7" s="5"/>
      <c r="B7" s="8">
        <v>2</v>
      </c>
      <c r="C7" s="24" t="str">
        <f>C27</f>
        <v>税 Tax</v>
      </c>
      <c r="D7" s="25"/>
      <c r="E7" s="117">
        <f>E27</f>
        <v>4845.0354600000001</v>
      </c>
      <c r="F7" s="118"/>
      <c r="G7" s="26"/>
      <c r="H7" s="15"/>
      <c r="I7" s="2"/>
      <c r="J7" s="2"/>
    </row>
    <row r="8" spans="1:10" ht="18" customHeight="1">
      <c r="A8" s="5"/>
      <c r="B8" s="27"/>
      <c r="C8" s="28" t="s">
        <v>10</v>
      </c>
      <c r="D8" s="29"/>
      <c r="E8" s="127">
        <f>E29</f>
        <v>76425.035459999999</v>
      </c>
      <c r="F8" s="128"/>
      <c r="G8" s="30"/>
      <c r="H8" s="31"/>
      <c r="I8" s="2"/>
      <c r="J8" s="2"/>
    </row>
    <row r="9" spans="1:10" ht="39.9" customHeight="1">
      <c r="A9" s="2"/>
      <c r="B9" s="34"/>
      <c r="C9" s="35"/>
      <c r="D9" s="35"/>
      <c r="E9" s="36"/>
      <c r="F9" s="36"/>
      <c r="G9" s="15"/>
      <c r="H9" s="15"/>
      <c r="I9" s="2"/>
      <c r="J9" s="2"/>
    </row>
    <row r="10" spans="1:10" ht="45.9" customHeight="1">
      <c r="A10" s="2"/>
      <c r="B10" s="3"/>
      <c r="C10" s="37" t="s">
        <v>11</v>
      </c>
      <c r="D10" s="38"/>
      <c r="E10" s="39"/>
      <c r="F10" s="40"/>
      <c r="G10" s="40"/>
      <c r="H10" s="40"/>
      <c r="I10" s="2"/>
      <c r="J10" s="2"/>
    </row>
    <row r="11" spans="1:10" ht="18" customHeight="1">
      <c r="A11" s="5"/>
      <c r="B11" s="43" t="s">
        <v>12</v>
      </c>
      <c r="C11" s="129" t="s">
        <v>13</v>
      </c>
      <c r="D11" s="130"/>
      <c r="E11" s="43" t="s">
        <v>14</v>
      </c>
      <c r="F11" s="43" t="s">
        <v>15</v>
      </c>
      <c r="G11" s="44" t="s">
        <v>16</v>
      </c>
      <c r="H11" s="43" t="s">
        <v>17</v>
      </c>
      <c r="I11" s="7"/>
      <c r="J11" s="2"/>
    </row>
    <row r="12" spans="1:10" ht="18" customHeight="1">
      <c r="A12" s="5"/>
      <c r="B12" s="46">
        <v>1</v>
      </c>
      <c r="C12" s="47" t="s">
        <v>20</v>
      </c>
      <c r="D12" s="48"/>
      <c r="E12" s="49"/>
      <c r="F12" s="50"/>
      <c r="G12" s="51"/>
      <c r="H12" s="51"/>
      <c r="I12" s="7"/>
      <c r="J12" s="2"/>
    </row>
    <row r="13" spans="1:10" ht="17.149999999999999" customHeight="1">
      <c r="A13" s="5"/>
      <c r="B13" s="54" t="s">
        <v>21</v>
      </c>
      <c r="C13" s="55" t="s">
        <v>22</v>
      </c>
      <c r="D13" s="55" t="s">
        <v>23</v>
      </c>
      <c r="E13" s="54" t="s">
        <v>24</v>
      </c>
      <c r="F13" s="56">
        <v>1</v>
      </c>
      <c r="G13" s="57">
        <v>1</v>
      </c>
      <c r="H13" s="58">
        <v>1</v>
      </c>
      <c r="I13" s="7"/>
      <c r="J13" s="2"/>
    </row>
    <row r="14" spans="1:10" ht="18.75" customHeight="1">
      <c r="A14" s="5"/>
      <c r="B14" s="54" t="s">
        <v>25</v>
      </c>
      <c r="C14" s="55" t="s">
        <v>26</v>
      </c>
      <c r="D14" s="55" t="s">
        <v>27</v>
      </c>
      <c r="E14" s="54" t="s">
        <v>28</v>
      </c>
      <c r="F14" s="56">
        <v>1</v>
      </c>
      <c r="G14" s="57">
        <v>1</v>
      </c>
      <c r="H14" s="58">
        <v>1</v>
      </c>
      <c r="I14" s="7"/>
      <c r="J14" s="2"/>
    </row>
    <row r="15" spans="1:10" ht="17.25" customHeight="1">
      <c r="A15" s="5"/>
      <c r="B15" s="54" t="s">
        <v>29</v>
      </c>
      <c r="C15" s="55" t="s">
        <v>30</v>
      </c>
      <c r="D15" s="55" t="s">
        <v>31</v>
      </c>
      <c r="E15" s="54" t="s">
        <v>28</v>
      </c>
      <c r="F15" s="56">
        <v>1</v>
      </c>
      <c r="G15" s="57">
        <v>1</v>
      </c>
      <c r="H15" s="58">
        <v>1</v>
      </c>
      <c r="I15" s="7"/>
      <c r="J15" s="2"/>
    </row>
    <row r="16" spans="1:10" ht="18" customHeight="1">
      <c r="A16" s="5"/>
      <c r="B16" s="46">
        <v>2</v>
      </c>
      <c r="C16" s="47" t="s">
        <v>33</v>
      </c>
      <c r="D16" s="48"/>
      <c r="E16" s="49"/>
      <c r="F16" s="50"/>
      <c r="G16" s="51"/>
      <c r="H16" s="51"/>
      <c r="I16" s="7"/>
      <c r="J16" s="2"/>
    </row>
    <row r="17" spans="1:10" ht="63.9" customHeight="1">
      <c r="A17" s="5"/>
      <c r="B17" s="54" t="s">
        <v>34</v>
      </c>
      <c r="C17" s="55" t="s">
        <v>35</v>
      </c>
      <c r="D17" s="55" t="s">
        <v>36</v>
      </c>
      <c r="E17" s="54" t="s">
        <v>37</v>
      </c>
      <c r="F17" s="56">
        <v>1</v>
      </c>
      <c r="G17" s="57">
        <v>30</v>
      </c>
      <c r="H17" s="58">
        <v>1</v>
      </c>
      <c r="I17" s="7"/>
      <c r="J17" s="2"/>
    </row>
    <row r="18" spans="1:10" ht="17.149999999999999" customHeight="1">
      <c r="A18" s="5"/>
      <c r="B18" s="142" t="s">
        <v>38</v>
      </c>
      <c r="C18" s="139" t="s">
        <v>39</v>
      </c>
      <c r="D18" s="55" t="s">
        <v>40</v>
      </c>
      <c r="E18" s="54" t="s">
        <v>41</v>
      </c>
      <c r="F18" s="56">
        <v>1</v>
      </c>
      <c r="G18" s="57">
        <v>9</v>
      </c>
      <c r="H18" s="58">
        <v>1</v>
      </c>
      <c r="I18" s="7"/>
      <c r="J18" s="2"/>
    </row>
    <row r="19" spans="1:10" ht="17.149999999999999" customHeight="1">
      <c r="A19" s="5"/>
      <c r="B19" s="143"/>
      <c r="C19" s="140"/>
      <c r="D19" s="55" t="s">
        <v>42</v>
      </c>
      <c r="E19" s="54" t="s">
        <v>41</v>
      </c>
      <c r="F19" s="56">
        <v>1</v>
      </c>
      <c r="G19" s="57">
        <v>12</v>
      </c>
      <c r="H19" s="58">
        <v>1</v>
      </c>
      <c r="I19" s="7"/>
      <c r="J19" s="2"/>
    </row>
    <row r="20" spans="1:10" ht="17.149999999999999" customHeight="1">
      <c r="A20" s="5"/>
      <c r="B20" s="144"/>
      <c r="C20" s="141"/>
      <c r="D20" s="55" t="s">
        <v>43</v>
      </c>
      <c r="E20" s="54" t="s">
        <v>28</v>
      </c>
      <c r="F20" s="56">
        <v>1</v>
      </c>
      <c r="G20" s="57">
        <v>9</v>
      </c>
      <c r="H20" s="58">
        <v>1</v>
      </c>
      <c r="I20" s="7"/>
      <c r="J20" s="2"/>
    </row>
    <row r="21" spans="1:10" ht="18" customHeight="1">
      <c r="A21" s="5"/>
      <c r="B21" s="46">
        <v>3</v>
      </c>
      <c r="C21" s="47" t="s">
        <v>44</v>
      </c>
      <c r="D21" s="48"/>
      <c r="E21" s="49"/>
      <c r="F21" s="50"/>
      <c r="G21" s="51"/>
      <c r="H21" s="51"/>
      <c r="I21" s="7"/>
      <c r="J21" s="2"/>
    </row>
    <row r="22" spans="1:10" ht="18" customHeight="1">
      <c r="A22" s="5"/>
      <c r="B22" s="142" t="s">
        <v>45</v>
      </c>
      <c r="C22" s="139" t="s">
        <v>46</v>
      </c>
      <c r="D22" s="55" t="s">
        <v>47</v>
      </c>
      <c r="E22" s="54" t="s">
        <v>48</v>
      </c>
      <c r="F22" s="56">
        <v>1</v>
      </c>
      <c r="G22" s="57">
        <v>9</v>
      </c>
      <c r="H22" s="58">
        <v>1</v>
      </c>
      <c r="I22" s="7"/>
      <c r="J22" s="2"/>
    </row>
    <row r="23" spans="1:10" ht="18" customHeight="1">
      <c r="A23" s="5"/>
      <c r="B23" s="143"/>
      <c r="C23" s="140"/>
      <c r="D23" s="55" t="s">
        <v>49</v>
      </c>
      <c r="E23" s="54" t="s">
        <v>48</v>
      </c>
      <c r="F23" s="56">
        <v>1</v>
      </c>
      <c r="G23" s="57">
        <v>9</v>
      </c>
      <c r="H23" s="58">
        <v>1</v>
      </c>
      <c r="I23" s="7"/>
      <c r="J23" s="2"/>
    </row>
    <row r="24" spans="1:10" ht="18" customHeight="1">
      <c r="A24" s="5"/>
      <c r="B24" s="144"/>
      <c r="C24" s="141"/>
      <c r="D24" s="55" t="s">
        <v>50</v>
      </c>
      <c r="E24" s="54" t="s">
        <v>51</v>
      </c>
      <c r="F24" s="56">
        <v>1</v>
      </c>
      <c r="G24" s="57">
        <v>9</v>
      </c>
      <c r="H24" s="58">
        <v>1</v>
      </c>
      <c r="I24" s="7"/>
      <c r="J24" s="2"/>
    </row>
    <row r="25" spans="1:10" ht="18" customHeight="1">
      <c r="A25" s="5"/>
      <c r="B25" s="54" t="s">
        <v>52</v>
      </c>
      <c r="C25" s="55" t="s">
        <v>53</v>
      </c>
      <c r="D25" s="55" t="s">
        <v>54</v>
      </c>
      <c r="E25" s="54" t="s">
        <v>55</v>
      </c>
      <c r="F25" s="56">
        <v>1</v>
      </c>
      <c r="G25" s="57">
        <v>1</v>
      </c>
      <c r="H25" s="58">
        <v>1</v>
      </c>
      <c r="I25" s="7"/>
      <c r="J25" s="2"/>
    </row>
    <row r="26" spans="1:10" s="69" customFormat="1" ht="18" customHeight="1">
      <c r="A26" s="5"/>
      <c r="B26" s="131" t="s">
        <v>90</v>
      </c>
      <c r="C26" s="132"/>
      <c r="D26" s="132"/>
      <c r="E26" s="132"/>
      <c r="F26" s="132"/>
      <c r="G26" s="132"/>
      <c r="H26" s="132"/>
      <c r="I26" s="7"/>
      <c r="J26" s="2"/>
    </row>
    <row r="27" spans="1:10" ht="18" customHeight="1">
      <c r="A27" s="5"/>
      <c r="B27" s="62" t="s">
        <v>77</v>
      </c>
      <c r="C27" s="63" t="s">
        <v>59</v>
      </c>
      <c r="D27" s="64">
        <v>6.7686999999999997E-2</v>
      </c>
      <c r="E27" s="135">
        <f>71580*D27</f>
        <v>4845.0354600000001</v>
      </c>
      <c r="F27" s="136"/>
      <c r="G27" s="136"/>
      <c r="H27" s="136"/>
      <c r="I27" s="65"/>
      <c r="J27" s="2"/>
    </row>
    <row r="28" spans="1:10" ht="18" customHeight="1">
      <c r="A28" s="5"/>
      <c r="B28" s="137"/>
      <c r="C28" s="138"/>
      <c r="D28" s="138"/>
      <c r="E28" s="138"/>
      <c r="F28" s="138"/>
      <c r="G28" s="138"/>
      <c r="H28" s="138"/>
      <c r="I28" s="65"/>
      <c r="J28" s="2"/>
    </row>
    <row r="29" spans="1:10" ht="18" customHeight="1">
      <c r="A29" s="5"/>
      <c r="B29" s="131" t="s">
        <v>10</v>
      </c>
      <c r="C29" s="132"/>
      <c r="D29" s="132"/>
      <c r="E29" s="133">
        <f>71580+E27</f>
        <v>76425.035459999999</v>
      </c>
      <c r="F29" s="133"/>
      <c r="G29" s="133"/>
      <c r="H29" s="134"/>
      <c r="I29" s="7"/>
      <c r="J29" s="2"/>
    </row>
    <row r="30" spans="1:10" ht="18" customHeight="1">
      <c r="A30" s="2"/>
      <c r="B30" s="11"/>
      <c r="C30" s="11"/>
      <c r="D30" s="11"/>
      <c r="E30" s="11"/>
      <c r="F30" s="67"/>
      <c r="G30" s="67"/>
      <c r="H30" s="67"/>
      <c r="I30" s="2"/>
      <c r="J30" s="2"/>
    </row>
    <row r="31" spans="1:10" ht="18" customHeight="1">
      <c r="A31" s="2"/>
      <c r="B31" s="2"/>
      <c r="C31" s="2"/>
      <c r="D31" s="2"/>
      <c r="E31" s="2"/>
      <c r="F31" s="14"/>
      <c r="G31" s="14"/>
      <c r="H31" s="14"/>
      <c r="I31" s="2"/>
      <c r="J31" s="2"/>
    </row>
    <row r="32" spans="1:10" ht="18" customHeight="1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8" customHeight="1">
      <c r="A33" s="2"/>
      <c r="B33" s="2"/>
      <c r="C33" s="2"/>
      <c r="D33" s="2"/>
      <c r="E33" s="2"/>
      <c r="F33" s="2"/>
      <c r="G33" s="2"/>
      <c r="H33" s="2"/>
      <c r="I33" s="2"/>
      <c r="J33" s="68"/>
    </row>
    <row r="34" spans="1:10" ht="18" customHeight="1">
      <c r="A34" s="2"/>
      <c r="B34" s="2"/>
      <c r="C34" s="2"/>
      <c r="D34" s="2"/>
      <c r="E34" s="2"/>
      <c r="F34" s="2"/>
      <c r="G34" s="2"/>
      <c r="H34" s="2"/>
      <c r="I34" s="2"/>
      <c r="J34" s="68"/>
    </row>
    <row r="35" spans="1:10" ht="18" customHeight="1">
      <c r="A35" s="2"/>
      <c r="B35" s="2"/>
      <c r="C35" s="2"/>
      <c r="D35" s="2"/>
      <c r="E35" s="2"/>
      <c r="F35" s="2"/>
      <c r="G35" s="2"/>
      <c r="H35" s="2"/>
      <c r="I35" s="2"/>
      <c r="J35" s="68"/>
    </row>
  </sheetData>
  <mergeCells count="17">
    <mergeCell ref="B2:F2"/>
    <mergeCell ref="E4:F4"/>
    <mergeCell ref="E5:F5"/>
    <mergeCell ref="E6:F6"/>
    <mergeCell ref="B3:F3"/>
    <mergeCell ref="E7:F7"/>
    <mergeCell ref="E8:F8"/>
    <mergeCell ref="C11:D11"/>
    <mergeCell ref="B26:H26"/>
    <mergeCell ref="B29:D29"/>
    <mergeCell ref="E29:H29"/>
    <mergeCell ref="E27:H27"/>
    <mergeCell ref="B28:H28"/>
    <mergeCell ref="C22:C24"/>
    <mergeCell ref="B22:B24"/>
    <mergeCell ref="B18:B20"/>
    <mergeCell ref="C18:C20"/>
  </mergeCells>
  <phoneticPr fontId="15" type="noConversion"/>
  <pageMargins left="0.7" right="0.7" top="0.75" bottom="0.75" header="0.3" footer="0.3"/>
  <pageSetup orientation="portrait"/>
  <headerFooter>
    <oddFooter>&amp;C&amp;"Helvetica Neue,Regular"&amp;12&amp;K000000&amp;P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8"/>
  <sheetViews>
    <sheetView showGridLines="0" topLeftCell="D20" zoomScale="83" zoomScaleNormal="130" workbookViewId="0">
      <selection activeCell="J40" sqref="J40"/>
    </sheetView>
  </sheetViews>
  <sheetFormatPr defaultColWidth="8.921875" defaultRowHeight="15.9" customHeight="1"/>
  <cols>
    <col min="1" max="1" width="8.921875" style="69" customWidth="1"/>
    <col min="2" max="2" width="8.4609375" style="69" customWidth="1"/>
    <col min="3" max="3" width="30.921875" style="69" customWidth="1"/>
    <col min="4" max="4" width="49.4609375" style="69" customWidth="1"/>
    <col min="5" max="5" width="16.3828125" style="69" customWidth="1"/>
    <col min="6" max="6" width="9.4609375" style="69" customWidth="1"/>
    <col min="7" max="7" width="5" style="69" customWidth="1"/>
    <col min="8" max="8" width="15.61328125" style="69" customWidth="1"/>
    <col min="9" max="9" width="10.921875" style="69" customWidth="1"/>
    <col min="10" max="10" width="17.61328125" style="69" customWidth="1"/>
    <col min="11" max="11" width="16.3828125" style="69" customWidth="1"/>
    <col min="12" max="12" width="10.07421875" style="69" bestFit="1" customWidth="1"/>
    <col min="13" max="13" width="8.921875" style="69" customWidth="1"/>
    <col min="14" max="16384" width="8.921875" style="69"/>
  </cols>
  <sheetData>
    <row r="1" spans="1:12" ht="17.149999999999999" customHeight="1">
      <c r="A1" s="2"/>
      <c r="B1" s="2"/>
      <c r="C1" s="2"/>
      <c r="D1" s="2"/>
      <c r="E1" s="2"/>
      <c r="F1" s="14"/>
      <c r="G1" s="14"/>
      <c r="H1" s="14"/>
      <c r="I1" s="14"/>
      <c r="J1" s="2"/>
      <c r="K1" s="2"/>
      <c r="L1" s="2"/>
    </row>
    <row r="2" spans="1:12" ht="23.15" customHeight="1">
      <c r="A2" s="2"/>
      <c r="B2" s="110" t="s">
        <v>0</v>
      </c>
      <c r="C2" s="111"/>
      <c r="D2" s="111"/>
      <c r="E2" s="111"/>
      <c r="F2" s="111"/>
      <c r="G2" s="15"/>
      <c r="H2" s="15"/>
      <c r="I2" s="16"/>
      <c r="J2" s="17"/>
      <c r="K2" s="2"/>
      <c r="L2" s="2"/>
    </row>
    <row r="3" spans="1:12" ht="18" customHeight="1">
      <c r="A3" s="2"/>
      <c r="B3" s="147" t="s">
        <v>60</v>
      </c>
      <c r="C3" s="148"/>
      <c r="D3" s="148"/>
      <c r="E3" s="149"/>
      <c r="F3" s="149"/>
      <c r="G3" s="15"/>
      <c r="H3" s="15"/>
      <c r="I3" s="16"/>
      <c r="J3" s="17"/>
      <c r="K3" s="2"/>
      <c r="L3" s="2"/>
    </row>
    <row r="4" spans="1:12" ht="26.15" customHeight="1">
      <c r="A4" s="2"/>
      <c r="B4" s="3"/>
      <c r="C4" s="18" t="s">
        <v>8</v>
      </c>
      <c r="D4" s="19"/>
      <c r="E4" s="145" t="s">
        <v>1</v>
      </c>
      <c r="F4" s="146"/>
      <c r="G4" s="20"/>
      <c r="H4" s="15"/>
      <c r="I4" s="16"/>
      <c r="J4" s="17"/>
      <c r="K4" s="2"/>
      <c r="L4" s="2"/>
    </row>
    <row r="5" spans="1:12" ht="18" customHeight="1">
      <c r="A5" s="5"/>
      <c r="B5" s="6" t="s">
        <v>2</v>
      </c>
      <c r="C5" s="6" t="s">
        <v>3</v>
      </c>
      <c r="D5" s="6" t="s">
        <v>9</v>
      </c>
      <c r="E5" s="115" t="s">
        <v>4</v>
      </c>
      <c r="F5" s="116"/>
      <c r="G5" s="21"/>
      <c r="H5" s="15"/>
      <c r="I5" s="16"/>
      <c r="J5" s="17"/>
      <c r="K5" s="2"/>
      <c r="L5" s="2"/>
    </row>
    <row r="6" spans="1:12" ht="18" customHeight="1">
      <c r="A6" s="5"/>
      <c r="B6" s="8">
        <v>1</v>
      </c>
      <c r="C6" s="9" t="str">
        <f>C14</f>
        <v>运维筹备</v>
      </c>
      <c r="D6" s="22"/>
      <c r="E6" s="117">
        <f>J16</f>
        <v>2000</v>
      </c>
      <c r="F6" s="118"/>
      <c r="G6" s="23"/>
      <c r="H6" s="15"/>
      <c r="I6" s="16"/>
      <c r="J6" s="17"/>
      <c r="K6" s="2"/>
      <c r="L6" s="2"/>
    </row>
    <row r="7" spans="1:12" ht="18" customHeight="1">
      <c r="A7" s="5"/>
      <c r="B7" s="8">
        <v>2</v>
      </c>
      <c r="C7" s="9" t="str">
        <f>C17</f>
        <v>智能工具—微信小程序</v>
      </c>
      <c r="D7" s="22"/>
      <c r="E7" s="170">
        <f>J30</f>
        <v>82900</v>
      </c>
      <c r="F7" s="171"/>
      <c r="G7" s="23"/>
      <c r="H7" s="15"/>
      <c r="I7" s="16"/>
      <c r="J7" s="17"/>
      <c r="K7" s="2"/>
      <c r="L7" s="2"/>
    </row>
    <row r="8" spans="1:12" ht="18" customHeight="1">
      <c r="A8" s="5"/>
      <c r="B8" s="8">
        <v>3</v>
      </c>
      <c r="C8" s="9" t="str">
        <f>C31</f>
        <v>项目物料</v>
      </c>
      <c r="D8" s="22"/>
      <c r="E8" s="170">
        <f>J35</f>
        <v>39750</v>
      </c>
      <c r="F8" s="171"/>
      <c r="G8" s="23"/>
      <c r="H8" s="15"/>
      <c r="I8" s="16"/>
      <c r="J8" s="17"/>
      <c r="K8" s="2"/>
      <c r="L8" s="2"/>
    </row>
    <row r="9" spans="1:12" ht="18" customHeight="1">
      <c r="A9" s="5"/>
      <c r="B9" s="8">
        <v>4</v>
      </c>
      <c r="C9" s="24" t="str">
        <f>C36</f>
        <v>税 Tax</v>
      </c>
      <c r="D9" s="25"/>
      <c r="E9" s="117">
        <f>J37</f>
        <v>8437.1845499999999</v>
      </c>
      <c r="F9" s="118"/>
      <c r="G9" s="26"/>
      <c r="H9" s="15"/>
      <c r="I9" s="16"/>
      <c r="J9" s="17"/>
      <c r="K9" s="2"/>
      <c r="L9" s="2"/>
    </row>
    <row r="10" spans="1:12" ht="18" customHeight="1">
      <c r="A10" s="5"/>
      <c r="B10" s="27"/>
      <c r="C10" s="28" t="s">
        <v>10</v>
      </c>
      <c r="D10" s="29"/>
      <c r="E10" s="127">
        <f>J39</f>
        <v>133087.18455000001</v>
      </c>
      <c r="F10" s="128"/>
      <c r="G10" s="30"/>
      <c r="H10" s="31"/>
      <c r="I10" s="32"/>
      <c r="J10" s="33"/>
      <c r="K10" s="2"/>
      <c r="L10" s="2"/>
    </row>
    <row r="11" spans="1:12" ht="39.9" customHeight="1">
      <c r="A11" s="2"/>
      <c r="B11" s="34"/>
      <c r="C11" s="35"/>
      <c r="D11" s="35"/>
      <c r="E11" s="36"/>
      <c r="F11" s="36"/>
      <c r="G11" s="15"/>
      <c r="H11" s="15"/>
      <c r="I11" s="16"/>
      <c r="J11" s="17"/>
      <c r="K11" s="2"/>
      <c r="L11" s="2"/>
    </row>
    <row r="12" spans="1:12" ht="45.9" customHeight="1">
      <c r="A12" s="2"/>
      <c r="B12" s="3"/>
      <c r="C12" s="37" t="s">
        <v>11</v>
      </c>
      <c r="D12" s="38"/>
      <c r="E12" s="39"/>
      <c r="F12" s="40"/>
      <c r="G12" s="40"/>
      <c r="H12" s="40"/>
      <c r="I12" s="41"/>
      <c r="J12" s="42"/>
      <c r="K12" s="2"/>
      <c r="L12" s="2"/>
    </row>
    <row r="13" spans="1:12" ht="18" customHeight="1">
      <c r="A13" s="5"/>
      <c r="B13" s="43" t="s">
        <v>12</v>
      </c>
      <c r="C13" s="129" t="s">
        <v>13</v>
      </c>
      <c r="D13" s="130"/>
      <c r="E13" s="43" t="s">
        <v>14</v>
      </c>
      <c r="F13" s="43" t="s">
        <v>15</v>
      </c>
      <c r="G13" s="44" t="s">
        <v>16</v>
      </c>
      <c r="H13" s="43" t="s">
        <v>17</v>
      </c>
      <c r="I13" s="45" t="s">
        <v>18</v>
      </c>
      <c r="J13" s="45" t="s">
        <v>19</v>
      </c>
      <c r="K13" s="87"/>
      <c r="L13" s="2"/>
    </row>
    <row r="14" spans="1:12" ht="18" customHeight="1">
      <c r="A14" s="5"/>
      <c r="B14" s="46">
        <v>1</v>
      </c>
      <c r="C14" s="47" t="s">
        <v>20</v>
      </c>
      <c r="D14" s="48"/>
      <c r="E14" s="49"/>
      <c r="F14" s="50"/>
      <c r="G14" s="51"/>
      <c r="H14" s="51"/>
      <c r="I14" s="52"/>
      <c r="J14" s="53"/>
      <c r="K14" s="87"/>
      <c r="L14" s="2"/>
    </row>
    <row r="15" spans="1:12" ht="17.149999999999999" customHeight="1">
      <c r="A15" s="5"/>
      <c r="B15" s="54" t="s">
        <v>21</v>
      </c>
      <c r="C15" s="55" t="s">
        <v>95</v>
      </c>
      <c r="D15" s="55" t="s">
        <v>61</v>
      </c>
      <c r="E15" s="54" t="s">
        <v>28</v>
      </c>
      <c r="F15" s="56">
        <v>1</v>
      </c>
      <c r="G15" s="57">
        <v>10</v>
      </c>
      <c r="H15" s="58">
        <v>1</v>
      </c>
      <c r="I15" s="59">
        <v>200</v>
      </c>
      <c r="J15" s="60">
        <v>2000</v>
      </c>
      <c r="K15" s="87"/>
      <c r="L15" s="2"/>
    </row>
    <row r="16" spans="1:12" ht="18" customHeight="1">
      <c r="A16" s="5"/>
      <c r="B16" s="155" t="s">
        <v>32</v>
      </c>
      <c r="C16" s="156"/>
      <c r="D16" s="156"/>
      <c r="E16" s="156"/>
      <c r="F16" s="156"/>
      <c r="G16" s="156"/>
      <c r="H16" s="156"/>
      <c r="I16" s="157"/>
      <c r="J16" s="61">
        <f>SUM(J15:J15)</f>
        <v>2000</v>
      </c>
      <c r="K16" s="99"/>
      <c r="L16" s="2"/>
    </row>
    <row r="17" spans="1:13" ht="18" customHeight="1" thickBot="1">
      <c r="A17" s="5"/>
      <c r="B17" s="46">
        <v>2</v>
      </c>
      <c r="C17" s="47" t="s">
        <v>33</v>
      </c>
      <c r="D17" s="48"/>
      <c r="E17" s="49"/>
      <c r="F17" s="50"/>
      <c r="G17" s="51"/>
      <c r="H17" s="51"/>
      <c r="I17" s="52"/>
      <c r="J17" s="53"/>
      <c r="K17" s="88"/>
      <c r="L17" s="2"/>
    </row>
    <row r="18" spans="1:13" ht="63.9" customHeight="1">
      <c r="A18" s="5"/>
      <c r="B18" s="54" t="s">
        <v>34</v>
      </c>
      <c r="C18" s="55" t="s">
        <v>62</v>
      </c>
      <c r="D18" s="103" t="s">
        <v>36</v>
      </c>
      <c r="E18" s="54" t="s">
        <v>37</v>
      </c>
      <c r="F18" s="56">
        <v>1</v>
      </c>
      <c r="G18" s="57">
        <v>400</v>
      </c>
      <c r="H18" s="58">
        <v>1</v>
      </c>
      <c r="I18" s="59">
        <v>60</v>
      </c>
      <c r="J18" s="60">
        <f t="shared" ref="J18:J29" si="0">F18*G18*H18*I18</f>
        <v>24000</v>
      </c>
      <c r="K18" s="96"/>
      <c r="L18" s="2"/>
    </row>
    <row r="19" spans="1:13" ht="17.149999999999999" customHeight="1">
      <c r="A19" s="5"/>
      <c r="B19" s="164" t="s">
        <v>38</v>
      </c>
      <c r="C19" s="167" t="s">
        <v>39</v>
      </c>
      <c r="D19" s="103" t="s">
        <v>63</v>
      </c>
      <c r="E19" s="54" t="s">
        <v>51</v>
      </c>
      <c r="F19" s="56">
        <v>1</v>
      </c>
      <c r="G19" s="57">
        <v>9</v>
      </c>
      <c r="H19" s="58">
        <v>1</v>
      </c>
      <c r="I19" s="59">
        <v>1500</v>
      </c>
      <c r="J19" s="60">
        <f t="shared" si="0"/>
        <v>13500</v>
      </c>
      <c r="K19" s="97"/>
      <c r="L19" s="2"/>
    </row>
    <row r="20" spans="1:13" ht="17.149999999999999" customHeight="1">
      <c r="A20" s="5"/>
      <c r="B20" s="165"/>
      <c r="C20" s="168"/>
      <c r="D20" s="104" t="s">
        <v>96</v>
      </c>
      <c r="E20" s="90" t="s">
        <v>64</v>
      </c>
      <c r="F20" s="91">
        <v>1</v>
      </c>
      <c r="G20" s="92">
        <v>1</v>
      </c>
      <c r="H20" s="93">
        <v>1</v>
      </c>
      <c r="I20" s="94">
        <v>5000</v>
      </c>
      <c r="J20" s="60">
        <v>5000</v>
      </c>
      <c r="K20" s="97"/>
      <c r="L20" s="2"/>
    </row>
    <row r="21" spans="1:13" ht="17.149999999999999" customHeight="1">
      <c r="A21" s="5"/>
      <c r="B21" s="165"/>
      <c r="C21" s="168"/>
      <c r="D21" s="89" t="s">
        <v>92</v>
      </c>
      <c r="E21" s="90" t="s">
        <v>64</v>
      </c>
      <c r="F21" s="91">
        <v>1</v>
      </c>
      <c r="G21" s="92">
        <v>1</v>
      </c>
      <c r="H21" s="93">
        <v>1</v>
      </c>
      <c r="I21" s="94">
        <v>8000</v>
      </c>
      <c r="J21" s="60">
        <f t="shared" si="0"/>
        <v>8000</v>
      </c>
      <c r="K21" s="97"/>
      <c r="L21" s="2"/>
    </row>
    <row r="22" spans="1:13" ht="17.149999999999999" customHeight="1">
      <c r="A22" s="5"/>
      <c r="B22" s="165"/>
      <c r="C22" s="168"/>
      <c r="D22" s="104" t="s">
        <v>65</v>
      </c>
      <c r="E22" s="90" t="s">
        <v>66</v>
      </c>
      <c r="F22" s="91">
        <v>1</v>
      </c>
      <c r="G22" s="92">
        <v>135</v>
      </c>
      <c r="H22" s="93">
        <v>1</v>
      </c>
      <c r="I22" s="94">
        <v>30</v>
      </c>
      <c r="J22" s="60">
        <f t="shared" si="0"/>
        <v>4050</v>
      </c>
      <c r="K22" s="97"/>
      <c r="L22" s="2"/>
    </row>
    <row r="23" spans="1:13" ht="17.149999999999999" customHeight="1">
      <c r="A23" s="5" t="s">
        <v>80</v>
      </c>
      <c r="B23" s="165"/>
      <c r="C23" s="168"/>
      <c r="D23" s="104" t="s">
        <v>84</v>
      </c>
      <c r="E23" s="90" t="s">
        <v>41</v>
      </c>
      <c r="F23" s="91">
        <v>1</v>
      </c>
      <c r="G23" s="92">
        <v>9</v>
      </c>
      <c r="H23" s="93">
        <v>1</v>
      </c>
      <c r="I23" s="94">
        <v>300</v>
      </c>
      <c r="J23" s="60">
        <f t="shared" si="0"/>
        <v>2700</v>
      </c>
      <c r="K23" s="97"/>
      <c r="L23" s="2"/>
    </row>
    <row r="24" spans="1:13" ht="17.149999999999999" customHeight="1">
      <c r="A24" s="5"/>
      <c r="B24" s="165"/>
      <c r="C24" s="168"/>
      <c r="D24" s="104" t="s">
        <v>85</v>
      </c>
      <c r="E24" s="90" t="s">
        <v>41</v>
      </c>
      <c r="F24" s="91">
        <v>1</v>
      </c>
      <c r="G24" s="92">
        <v>63</v>
      </c>
      <c r="H24" s="93">
        <v>1</v>
      </c>
      <c r="I24" s="94">
        <v>50</v>
      </c>
      <c r="J24" s="60">
        <f t="shared" si="0"/>
        <v>3150</v>
      </c>
      <c r="K24" s="97"/>
      <c r="L24" s="2"/>
    </row>
    <row r="25" spans="1:13" ht="17.149999999999999" customHeight="1">
      <c r="A25" s="5"/>
      <c r="B25" s="165"/>
      <c r="C25" s="168"/>
      <c r="D25" s="104" t="s">
        <v>76</v>
      </c>
      <c r="E25" s="90" t="s">
        <v>55</v>
      </c>
      <c r="F25" s="91">
        <v>1</v>
      </c>
      <c r="G25" s="92">
        <v>9</v>
      </c>
      <c r="H25" s="93">
        <v>1</v>
      </c>
      <c r="I25" s="94">
        <v>400</v>
      </c>
      <c r="J25" s="60">
        <f t="shared" si="0"/>
        <v>3600</v>
      </c>
      <c r="K25" s="98"/>
      <c r="L25" s="2"/>
    </row>
    <row r="26" spans="1:13" ht="17.149999999999999" customHeight="1">
      <c r="A26" s="5"/>
      <c r="B26" s="165"/>
      <c r="C26" s="168"/>
      <c r="D26" s="104" t="s">
        <v>86</v>
      </c>
      <c r="E26" s="90" t="s">
        <v>87</v>
      </c>
      <c r="F26" s="91">
        <v>1</v>
      </c>
      <c r="G26" s="92">
        <v>36</v>
      </c>
      <c r="H26" s="93">
        <v>1</v>
      </c>
      <c r="I26" s="94">
        <v>200</v>
      </c>
      <c r="J26" s="60">
        <f t="shared" si="0"/>
        <v>7200</v>
      </c>
      <c r="K26" s="98"/>
      <c r="L26" s="2"/>
    </row>
    <row r="27" spans="1:13" ht="17.149999999999999" customHeight="1">
      <c r="A27" s="5"/>
      <c r="B27" s="166"/>
      <c r="C27" s="169"/>
      <c r="D27" s="104" t="s">
        <v>94</v>
      </c>
      <c r="E27" s="90" t="s">
        <v>87</v>
      </c>
      <c r="F27" s="91">
        <v>1</v>
      </c>
      <c r="G27" s="92">
        <v>9</v>
      </c>
      <c r="H27" s="93">
        <v>1</v>
      </c>
      <c r="I27" s="94">
        <v>300</v>
      </c>
      <c r="J27" s="60">
        <f t="shared" si="0"/>
        <v>2700</v>
      </c>
      <c r="K27" s="98"/>
      <c r="L27" s="2"/>
    </row>
    <row r="28" spans="1:13" ht="17.149999999999999" customHeight="1">
      <c r="A28" s="5"/>
      <c r="B28" s="163" t="s">
        <v>67</v>
      </c>
      <c r="C28" s="161" t="s">
        <v>68</v>
      </c>
      <c r="D28" s="104" t="s">
        <v>91</v>
      </c>
      <c r="E28" s="90" t="s">
        <v>64</v>
      </c>
      <c r="F28" s="91">
        <v>1</v>
      </c>
      <c r="G28" s="92">
        <v>1</v>
      </c>
      <c r="H28" s="93">
        <v>1</v>
      </c>
      <c r="I28" s="94">
        <v>8000</v>
      </c>
      <c r="J28" s="60">
        <f t="shared" si="0"/>
        <v>8000</v>
      </c>
      <c r="K28" s="98"/>
      <c r="L28" s="2"/>
    </row>
    <row r="29" spans="1:13" ht="17.149999999999999" customHeight="1">
      <c r="A29" s="5"/>
      <c r="B29" s="162"/>
      <c r="C29" s="162"/>
      <c r="D29" s="89" t="s">
        <v>93</v>
      </c>
      <c r="E29" s="90" t="s">
        <v>64</v>
      </c>
      <c r="F29" s="91">
        <v>1</v>
      </c>
      <c r="G29" s="92">
        <v>1</v>
      </c>
      <c r="H29" s="93">
        <v>1</v>
      </c>
      <c r="I29" s="94">
        <v>1000</v>
      </c>
      <c r="J29" s="60">
        <f t="shared" si="0"/>
        <v>1000</v>
      </c>
      <c r="K29" s="98"/>
      <c r="L29" s="2"/>
    </row>
    <row r="30" spans="1:13" ht="18" customHeight="1">
      <c r="A30" s="5"/>
      <c r="B30" s="155" t="s">
        <v>32</v>
      </c>
      <c r="C30" s="156"/>
      <c r="D30" s="156"/>
      <c r="E30" s="156"/>
      <c r="F30" s="156"/>
      <c r="G30" s="156"/>
      <c r="H30" s="156"/>
      <c r="I30" s="157"/>
      <c r="J30" s="61">
        <f>SUM(J18:J29)</f>
        <v>82900</v>
      </c>
      <c r="K30" s="98"/>
      <c r="L30" s="2"/>
    </row>
    <row r="31" spans="1:13" ht="18" customHeight="1">
      <c r="A31" s="5"/>
      <c r="B31" s="46">
        <v>3</v>
      </c>
      <c r="C31" s="47" t="s">
        <v>56</v>
      </c>
      <c r="D31" s="48"/>
      <c r="E31" s="49"/>
      <c r="F31" s="50"/>
      <c r="G31" s="51"/>
      <c r="H31" s="51"/>
      <c r="I31" s="52"/>
      <c r="J31" s="53"/>
      <c r="K31" s="7"/>
      <c r="L31" s="2"/>
    </row>
    <row r="32" spans="1:13" ht="18" customHeight="1">
      <c r="A32" s="5"/>
      <c r="B32" s="54" t="s">
        <v>45</v>
      </c>
      <c r="C32" s="55" t="s">
        <v>69</v>
      </c>
      <c r="D32" s="55" t="s">
        <v>70</v>
      </c>
      <c r="E32" s="54" t="s">
        <v>64</v>
      </c>
      <c r="F32" s="56">
        <v>1</v>
      </c>
      <c r="G32" s="57">
        <v>1</v>
      </c>
      <c r="H32" s="58">
        <v>1</v>
      </c>
      <c r="I32" s="59">
        <v>24900</v>
      </c>
      <c r="J32" s="60">
        <f>I32*H32*G32*F32</f>
        <v>24900</v>
      </c>
      <c r="K32" s="106" t="s">
        <v>101</v>
      </c>
      <c r="L32" s="2"/>
      <c r="M32" s="109"/>
    </row>
    <row r="33" spans="1:13" ht="18" customHeight="1">
      <c r="A33" s="5"/>
      <c r="B33" s="54" t="s">
        <v>52</v>
      </c>
      <c r="C33" s="55" t="s">
        <v>57</v>
      </c>
      <c r="D33" s="55" t="s">
        <v>58</v>
      </c>
      <c r="E33" s="54" t="s">
        <v>55</v>
      </c>
      <c r="F33" s="56">
        <v>1</v>
      </c>
      <c r="G33" s="57">
        <v>45</v>
      </c>
      <c r="H33" s="58">
        <v>1</v>
      </c>
      <c r="I33" s="59">
        <v>250</v>
      </c>
      <c r="J33" s="60">
        <f>I33*H33*G33*F33</f>
        <v>11250</v>
      </c>
      <c r="K33" s="7"/>
      <c r="L33" s="2"/>
      <c r="M33" s="109"/>
    </row>
    <row r="34" spans="1:13" ht="18" customHeight="1">
      <c r="A34" s="5"/>
      <c r="B34" s="54" t="s">
        <v>81</v>
      </c>
      <c r="C34" s="86" t="s">
        <v>82</v>
      </c>
      <c r="D34" s="89" t="s">
        <v>83</v>
      </c>
      <c r="E34" s="90" t="s">
        <v>55</v>
      </c>
      <c r="F34" s="91">
        <v>1</v>
      </c>
      <c r="G34" s="92">
        <v>72</v>
      </c>
      <c r="H34" s="93">
        <v>1</v>
      </c>
      <c r="I34" s="94">
        <v>50</v>
      </c>
      <c r="J34" s="95">
        <v>3600</v>
      </c>
      <c r="K34" s="106" t="s">
        <v>101</v>
      </c>
      <c r="L34" s="2"/>
      <c r="M34" s="109"/>
    </row>
    <row r="35" spans="1:13" ht="18" customHeight="1">
      <c r="A35" s="5"/>
      <c r="B35" s="155" t="s">
        <v>32</v>
      </c>
      <c r="C35" s="156"/>
      <c r="D35" s="156"/>
      <c r="E35" s="156"/>
      <c r="F35" s="156"/>
      <c r="G35" s="156"/>
      <c r="H35" s="156"/>
      <c r="I35" s="157"/>
      <c r="J35" s="61">
        <f>SUM(J32:J34)</f>
        <v>39750</v>
      </c>
      <c r="K35" s="7"/>
      <c r="L35" s="107"/>
    </row>
    <row r="36" spans="1:13" ht="18" customHeight="1">
      <c r="A36" s="5"/>
      <c r="B36" s="46">
        <v>4</v>
      </c>
      <c r="C36" s="63" t="s">
        <v>59</v>
      </c>
      <c r="D36" s="64">
        <v>6.7686999999999997E-2</v>
      </c>
      <c r="E36" s="158"/>
      <c r="F36" s="159"/>
      <c r="G36" s="159"/>
      <c r="H36" s="159"/>
      <c r="I36" s="159"/>
      <c r="J36" s="160"/>
      <c r="K36" s="65"/>
      <c r="L36" s="2"/>
    </row>
    <row r="37" spans="1:13" ht="18" customHeight="1">
      <c r="A37" s="5"/>
      <c r="B37" s="150" t="s">
        <v>32</v>
      </c>
      <c r="C37" s="151"/>
      <c r="D37" s="151"/>
      <c r="E37" s="151"/>
      <c r="F37" s="151"/>
      <c r="G37" s="151"/>
      <c r="H37" s="151"/>
      <c r="I37" s="151"/>
      <c r="J37" s="61">
        <f>(J16+J30+J35)*D36</f>
        <v>8437.1845499999999</v>
      </c>
      <c r="K37" s="65"/>
      <c r="L37" s="2"/>
    </row>
    <row r="38" spans="1:13" ht="18" customHeight="1">
      <c r="A38" s="5"/>
      <c r="B38" s="137"/>
      <c r="C38" s="138"/>
      <c r="D38" s="138"/>
      <c r="E38" s="138"/>
      <c r="F38" s="138"/>
      <c r="G38" s="138"/>
      <c r="H38" s="138"/>
      <c r="I38" s="138"/>
      <c r="J38" s="152"/>
      <c r="K38" s="65"/>
      <c r="L38" s="2"/>
    </row>
    <row r="39" spans="1:13" ht="18" customHeight="1">
      <c r="A39" s="5"/>
      <c r="B39" s="153" t="s">
        <v>10</v>
      </c>
      <c r="C39" s="154"/>
      <c r="D39" s="154"/>
      <c r="E39" s="154"/>
      <c r="F39" s="154"/>
      <c r="G39" s="154"/>
      <c r="H39" s="154"/>
      <c r="I39" s="154"/>
      <c r="J39" s="66">
        <f>J16+J30+J35+J37</f>
        <v>133087.18455000001</v>
      </c>
      <c r="K39" s="7"/>
      <c r="L39" s="2"/>
    </row>
    <row r="40" spans="1:13" ht="18" customHeight="1">
      <c r="A40" s="2"/>
      <c r="B40" s="70"/>
      <c r="C40" s="70"/>
      <c r="D40" s="70"/>
      <c r="E40" s="70"/>
      <c r="F40" s="71"/>
      <c r="G40" s="71"/>
      <c r="H40" s="71"/>
      <c r="I40" s="71"/>
      <c r="J40" s="70"/>
      <c r="K40" s="72"/>
      <c r="L40" s="2"/>
    </row>
    <row r="41" spans="1:13" ht="18" customHeight="1">
      <c r="A41" s="5"/>
      <c r="B41" s="73">
        <v>5</v>
      </c>
      <c r="C41" s="74" t="s">
        <v>71</v>
      </c>
      <c r="D41" s="75"/>
      <c r="E41" s="76"/>
      <c r="F41" s="77"/>
      <c r="G41" s="78"/>
      <c r="H41" s="78"/>
      <c r="I41" s="79"/>
      <c r="J41" s="80"/>
      <c r="K41" s="81" t="s">
        <v>72</v>
      </c>
      <c r="L41" s="7"/>
    </row>
    <row r="42" spans="1:13" ht="18" customHeight="1">
      <c r="A42" s="5"/>
      <c r="B42" s="73"/>
      <c r="C42" s="100"/>
      <c r="D42" s="75" t="s">
        <v>99</v>
      </c>
      <c r="E42" s="76"/>
      <c r="F42" s="77"/>
      <c r="G42" s="78"/>
      <c r="H42" s="78"/>
      <c r="I42" s="79"/>
      <c r="J42" s="101"/>
      <c r="K42" s="102"/>
      <c r="L42" s="7"/>
    </row>
    <row r="43" spans="1:13" ht="18" customHeight="1">
      <c r="A43" s="5"/>
      <c r="B43" s="54" t="s">
        <v>73</v>
      </c>
      <c r="C43" s="83" t="s">
        <v>68</v>
      </c>
      <c r="D43" s="55" t="s">
        <v>74</v>
      </c>
      <c r="E43" s="54" t="s">
        <v>64</v>
      </c>
      <c r="F43" s="56">
        <v>1</v>
      </c>
      <c r="G43" s="57">
        <v>1</v>
      </c>
      <c r="H43" s="58">
        <v>1</v>
      </c>
      <c r="I43" s="59">
        <v>3000</v>
      </c>
      <c r="J43" s="60">
        <f>I43*H43*G43*F43</f>
        <v>3000</v>
      </c>
      <c r="K43" s="82">
        <v>5</v>
      </c>
      <c r="L43" s="7"/>
    </row>
    <row r="44" spans="1:13" ht="18" customHeight="1">
      <c r="A44" s="5"/>
      <c r="B44" s="54" t="s">
        <v>88</v>
      </c>
      <c r="C44" s="84" t="s">
        <v>89</v>
      </c>
      <c r="D44" s="55" t="s">
        <v>75</v>
      </c>
      <c r="E44" s="54" t="s">
        <v>55</v>
      </c>
      <c r="F44" s="56">
        <v>1</v>
      </c>
      <c r="G44" s="57">
        <v>9</v>
      </c>
      <c r="H44" s="58">
        <v>1</v>
      </c>
      <c r="I44" s="59">
        <v>15000</v>
      </c>
      <c r="J44" s="60">
        <v>135000</v>
      </c>
      <c r="K44" s="85">
        <v>14</v>
      </c>
      <c r="L44" s="65"/>
    </row>
    <row r="45" spans="1:13" ht="18" customHeight="1">
      <c r="A45" s="2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68"/>
    </row>
    <row r="46" spans="1:13" ht="18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68"/>
    </row>
    <row r="47" spans="1:13" ht="18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68"/>
    </row>
    <row r="48" spans="1:13" ht="18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</sheetData>
  <mergeCells count="21">
    <mergeCell ref="E8:F8"/>
    <mergeCell ref="B2:F2"/>
    <mergeCell ref="E4:F4"/>
    <mergeCell ref="E5:F5"/>
    <mergeCell ref="E6:F6"/>
    <mergeCell ref="E7:F7"/>
    <mergeCell ref="B3:F3"/>
    <mergeCell ref="B37:I37"/>
    <mergeCell ref="B38:J38"/>
    <mergeCell ref="B39:I39"/>
    <mergeCell ref="B35:I35"/>
    <mergeCell ref="E9:F9"/>
    <mergeCell ref="E10:F10"/>
    <mergeCell ref="C13:D13"/>
    <mergeCell ref="B16:I16"/>
    <mergeCell ref="E36:J36"/>
    <mergeCell ref="B30:I30"/>
    <mergeCell ref="C28:C29"/>
    <mergeCell ref="B28:B29"/>
    <mergeCell ref="B19:B27"/>
    <mergeCell ref="C19:C27"/>
  </mergeCells>
  <phoneticPr fontId="15" type="noConversion"/>
  <conditionalFormatting sqref="I15 I18:I22 I32:I33 J39 I28:I29 I43:I44">
    <cfRule type="cellIs" dxfId="3" priority="4" stopIfTrue="1" operator="lessThan">
      <formula>0</formula>
    </cfRule>
  </conditionalFormatting>
  <conditionalFormatting sqref="I23:I24">
    <cfRule type="cellIs" dxfId="2" priority="3" stopIfTrue="1" operator="lessThan">
      <formula>0</formula>
    </cfRule>
  </conditionalFormatting>
  <conditionalFormatting sqref="I25:I27">
    <cfRule type="cellIs" dxfId="1" priority="2" stopIfTrue="1" operator="lessThan">
      <formula>0</formula>
    </cfRule>
  </conditionalFormatting>
  <conditionalFormatting sqref="I34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headerFooter>
    <oddFooter>&amp;C&amp;"Helvetica Neue,Regular"&amp;12&amp;K000000&amp;P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总报价</vt:lpstr>
      <vt:lpstr>体重管理</vt:lpstr>
      <vt:lpstr>健康旅行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张安</dc:creator>
  <cp:lastModifiedBy>Yu, Emma</cp:lastModifiedBy>
  <dcterms:created xsi:type="dcterms:W3CDTF">2020-07-07T08:33:31Z</dcterms:created>
  <dcterms:modified xsi:type="dcterms:W3CDTF">2020-07-09T03:01:05Z</dcterms:modified>
</cp:coreProperties>
</file>