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报价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<sst xmlns="http://schemas.openxmlformats.org/spreadsheetml/2006/main" count="62" uniqueCount="43">
  <si>
    <t>2024森世海亚ISC2025大会医学材料项目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</si>
  <si>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</si>
  <si>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</si>
  <si>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</si>
  <si>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</si>
  <si>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</si>
  <si>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1</t>
  </si>
  <si>
    <t>2</t>
  </si>
  <si>
    <t>3</t>
  </si>
  <si>
    <t>4</t>
  </si>
  <si>
    <t>5</t>
  </si>
  <si>
    <t>最终优惠总计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</si>
  <si>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</si>
  <si>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</si>
  <si>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</si>
  <si>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</si>
  <si>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</si>
  <si>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</si>
  <si>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</si>
  <si>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</si>
  <si>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ISC2025热点荟萃*1（预估40页）</t>
  </si>
  <si>
    <t>1-1</t>
  </si>
  <si>
    <t>幻灯片Slides文案每张
Deck per slide</t>
  </si>
  <si>
    <t>幻灯片Slides（包括相关文献检索）文案
Deck Slides(including related literature retrieval)</t>
  </si>
  <si>
    <t>页</t>
  </si>
  <si>
    <t xml:space="preserve"> </t>
  </si>
  <si>
    <t>1-2</t>
  </si>
  <si>
    <t>延展设计
Entension design</t>
  </si>
  <si>
    <t>PPT内页美化
PPT Slides embellishment</t>
  </si>
  <si>
    <t>Total：</t>
  </si>
  <si>
    <t>ISC2025中国之声*1（预估40页）</t>
  </si>
  <si>
    <t>2-1</t>
  </si>
  <si>
    <t>2-2</t>
  </si>
  <si>
    <t>ISC热点话题讨论稿（约15个话题，15页PPT）</t>
  </si>
  <si>
    <t>3-1</t>
  </si>
  <si>
    <t>会员注册费用（非会员，线上）</t>
  </si>
  <si>
    <t>4-1</t>
  </si>
  <si>
    <t>大会注册费</t>
  </si>
  <si>
    <t>线上，非会员，不含会前会及额外缴费的会议，含服务费</t>
  </si>
  <si>
    <t>未含税Total：</t>
  </si>
  <si>
    <t>税 Tax</t>
  </si>
  <si>
    <t>Total Amount</t>
  </si>
  <si>
    <t>最终优惠价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</si>
</sst>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</numFmts>
  <fonts count="47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b/>
      <sz val="16"/>
      <color rgb="FFFF0000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17" fillId="0" borderId="0" applyFont="0" applyFill="0" applyBorder="0" applyAlignment="0" applyProtection="0"/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8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10" applyNumberFormat="0" applyAlignment="0" applyProtection="0">
      <alignment vertical="center"/>
    </xf>
    <xf numFmtId="0" fontId="28" fillId="10" borderId="11" applyNumberFormat="0" applyAlignment="0" applyProtection="0">
      <alignment vertical="center"/>
    </xf>
    <xf numFmtId="0" fontId="29" fillId="10" borderId="10" applyNumberFormat="0" applyAlignment="0" applyProtection="0">
      <alignment vertical="center"/>
    </xf>
    <xf numFmtId="0" fontId="30" fillId="11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8" fillId="0" borderId="0"/>
    <xf numFmtId="43" fontId="39" fillId="0" borderId="0" applyFont="0" applyFill="0" applyBorder="0" applyAlignment="0" applyProtection="0"/>
    <xf numFmtId="0" fontId="39" fillId="0" borderId="0"/>
    <xf numFmtId="0" fontId="40" fillId="0" borderId="0"/>
    <xf numFmtId="0" fontId="41" fillId="0" borderId="0">
      <alignment vertical="top"/>
    </xf>
    <xf numFmtId="0" fontId="40" fillId="0" borderId="0">
      <alignment vertical="top"/>
    </xf>
    <xf numFmtId="0" fontId="42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top"/>
    </xf>
    <xf numFmtId="0" fontId="40" fillId="0" borderId="0"/>
    <xf numFmtId="0" fontId="17" fillId="0" borderId="0"/>
    <xf numFmtId="0" fontId="45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41" fillId="0" borderId="0">
      <alignment vertical="top"/>
    </xf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1" fillId="0" borderId="0" xfId="0" applyFont="1" applyAlignment="1">
      <alignment vertical="top" wrapText="1"/>
    </xf>
    <xf numFmtId="177" fontId="1" fillId="0" borderId="0" xfId="0" applyNumberFormat="1" applyFont="1" applyAlignment="1">
      <alignment vertical="top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176" fontId="9" fillId="0" borderId="2" xfId="1" applyFont="1" applyBorder="1" applyAlignment="1"/>
    <xf numFmtId="0" fontId="10" fillId="0" borderId="3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178" fontId="12" fillId="4" borderId="2" xfId="0" applyNumberFormat="1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vertical="center" wrapText="1"/>
    </xf>
    <xf numFmtId="49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8" fillId="5" borderId="2" xfId="0" applyNumberFormat="1" applyFont="1" applyFill="1" applyBorder="1" applyAlignment="1">
      <alignment vertical="center"/>
    </xf>
    <xf numFmtId="49" fontId="1" fillId="0" borderId="4" xfId="65" applyNumberFormat="1" applyFont="1" applyBorder="1" applyAlignment="1">
      <alignment horizontal="center" vertical="center" wrapText="1"/>
    </xf>
    <xf numFmtId="0" fontId="1" fillId="0" borderId="4" xfId="65" applyFont="1" applyBorder="1" applyAlignment="1">
      <alignment vertical="center" wrapText="1"/>
    </xf>
    <xf numFmtId="0" fontId="1" fillId="0" borderId="2" xfId="65" applyFont="1" applyBorder="1" applyAlignment="1">
      <alignment horizontal="left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vertical="center" wrapText="1"/>
    </xf>
    <xf numFmtId="0" fontId="1" fillId="0" borderId="2" xfId="65" applyFont="1" applyBorder="1" applyAlignment="1">
      <alignment vertical="center" wrapText="1"/>
    </xf>
    <xf numFmtId="0" fontId="1" fillId="0" borderId="2" xfId="65" applyFont="1" applyBorder="1" applyAlignment="1">
      <alignment horizontal="center" vertical="center"/>
    </xf>
    <xf numFmtId="178" fontId="1" fillId="0" borderId="2" xfId="65" applyNumberFormat="1" applyFont="1" applyBorder="1" applyAlignment="1">
      <alignment horizontal="center" vertical="center"/>
    </xf>
    <xf numFmtId="177" fontId="1" fillId="0" borderId="2" xfId="65" applyNumberFormat="1" applyFont="1" applyBorder="1" applyAlignment="1">
      <alignment vertical="center"/>
    </xf>
    <xf numFmtId="0" fontId="8" fillId="0" borderId="1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177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5" borderId="2" xfId="0" applyFont="1" applyFill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/>
    </xf>
    <xf numFmtId="9" fontId="8" fillId="5" borderId="5" xfId="0" applyNumberFormat="1" applyFont="1" applyFill="1" applyBorder="1" applyAlignment="1">
      <alignment horizontal="center"/>
    </xf>
    <xf numFmtId="9" fontId="8" fillId="5" borderId="6" xfId="0" applyNumberFormat="1" applyFont="1" applyFill="1" applyBorder="1" applyAlignment="1">
      <alignment horizontal="center"/>
    </xf>
    <xf numFmtId="0" fontId="13" fillId="6" borderId="1" xfId="0" applyFont="1" applyFill="1" applyBorder="1" applyAlignment="1">
      <alignment horizontal="right" vertical="center"/>
    </xf>
    <xf numFmtId="0" fontId="13" fillId="6" borderId="5" xfId="0" applyFont="1" applyFill="1" applyBorder="1" applyAlignment="1">
      <alignment horizontal="right" vertical="center"/>
    </xf>
    <xf numFmtId="0" fontId="13" fillId="6" borderId="6" xfId="0" applyFont="1" applyFill="1" applyBorder="1" applyAlignment="1">
      <alignment horizontal="right" vertical="center"/>
    </xf>
    <xf numFmtId="177" fontId="13" fillId="6" borderId="2" xfId="0" applyNumberFormat="1" applyFont="1" applyFill="1" applyBorder="1" applyAlignment="1">
      <alignment vertical="center"/>
    </xf>
    <xf numFmtId="0" fontId="14" fillId="7" borderId="2" xfId="0" applyFont="1" applyFill="1" applyBorder="1" applyAlignment="1">
      <alignment horizontal="right" vertical="center"/>
    </xf>
    <xf numFmtId="177" fontId="15" fillId="0" borderId="6" xfId="0" applyNumberFormat="1" applyFont="1" applyBorder="1" applyAlignment="1">
      <alignment vertical="center"/>
    </xf>
    <xf numFmtId="49" fontId="16" fillId="0" borderId="2" xfId="0" applyNumberFormat="1" applyFont="1" applyBorder="1" applyAlignment="1">
      <alignment horizontal="center"/>
    </xf>
    <xf numFmtId="177" fontId="9" fillId="0" borderId="2" xfId="0" applyNumberFormat="1" applyFont="1" applyBorder="1" applyAlignment="1">
      <alignment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32"/>
  <sheetViews>
    <sheetView showGridLines="0" tabSelected="1" zoomScale="81" zoomScaleNormal="81" workbookViewId="0">
      <selection activeCell="A2" sqref="A2:C2"/>
    </sheetView>
  </sheetViews>
  <sheetFormatPr defaultColWidth="9" defaultRowHeight="16.5"/>
  <cols>
    <col min="1" max="1" width="6.33333333333333" style="5" customWidth="1"/>
    <col min="2" max="2" width="49.1666666666667" style="6" customWidth="1"/>
    <col min="3" max="3" width="61.6666666666667" style="7" customWidth="1"/>
    <col min="4" max="4" width="8.33333333333333" style="6" customWidth="1"/>
    <col min="5" max="5" width="5.83333333333333" style="8" customWidth="1"/>
    <col min="6" max="6" width="6.16666666666667" style="8" customWidth="1"/>
    <col min="7" max="7" width="12.5" style="8" customWidth="1"/>
    <col min="8" max="8" width="16.5" style="9" customWidth="1"/>
    <col min="9" max="9" width="26.8333333333333" style="6" customWidth="1"/>
    <col min="10" max="10" width="13.6666666666667" style="6" customWidth="1"/>
    <col min="11" max="11" width="17" style="6" customWidth="1"/>
    <col min="12" max="16384" width="9" style="6"/>
  </cols>
  <sheetData>
    <row r="2" s="1" customFormat="1" ht="22.5" spans="1:8">
      <c r="A2" s="10" t="s">
        <v>0</v>
      </c>
      <c r="B2" s="10"/>
      <c r="C2" s="10"/>
      <c r="D2" s="11"/>
      <c r="E2" s="11"/>
      <c r="F2" s="12"/>
      <c r="H2" s="13"/>
    </row>
    <row r="3" s="1" customFormat="1" ht="33" spans="1:8">
      <c r="A3" s="14"/>
      <c r="B3" s="15" t="s">
        <v>1</v>
      </c>
      <c r="C3" s="16" t="s">
        <v>2</v>
      </c>
      <c r="E3" s="17"/>
      <c r="F3" s="17"/>
      <c r="G3" s="17"/>
      <c r="H3" s="18"/>
    </row>
    <row r="4" s="1" customFormat="1" spans="1:8">
      <c r="A4" s="19" t="s">
        <v>3</v>
      </c>
      <c r="B4" s="20" t="s">
        <v>4</v>
      </c>
      <c r="C4" s="21" t="s">
        <v>5</v>
      </c>
      <c r="D4" s="2"/>
      <c r="E4" s="17"/>
      <c r="F4" s="17"/>
      <c r="G4" s="17"/>
      <c r="H4" s="18"/>
    </row>
    <row r="5" s="1" customFormat="1" spans="1:8">
      <c r="A5" s="22" t="s">
        <v>6</v>
      </c>
      <c r="B5" s="23" t="str">
        <f>B13</f>
        <v>ISC2025热点荟萃*1（预估40页）</v>
      </c>
      <c r="C5" s="24">
        <f>H16</f>
        <v>29000</v>
      </c>
      <c r="D5" s="2"/>
      <c r="E5" s="17"/>
      <c r="F5" s="17"/>
      <c r="G5" s="17"/>
      <c r="H5" s="18"/>
    </row>
    <row r="6" s="1" customFormat="1" spans="1:8">
      <c r="A6" s="22" t="s">
        <v>7</v>
      </c>
      <c r="B6" s="23" t="str">
        <f>B17</f>
        <v>ISC2025中国之声*1（预估40页）</v>
      </c>
      <c r="C6" s="24">
        <f>H20</f>
        <v>29000</v>
      </c>
      <c r="D6" s="2"/>
      <c r="E6" s="17"/>
      <c r="F6" s="17"/>
      <c r="G6" s="17"/>
      <c r="H6" s="18"/>
    </row>
    <row r="7" s="1" customFormat="1" spans="1:8">
      <c r="A7" s="22" t="s">
        <v>8</v>
      </c>
      <c r="B7" s="23" t="str">
        <f>B21</f>
        <v>ISC热点话题讨论稿（约15个话题，15页PPT）</v>
      </c>
      <c r="C7" s="24">
        <f>H23</f>
        <v>9375</v>
      </c>
      <c r="D7" s="2"/>
      <c r="E7" s="17"/>
      <c r="F7" s="17"/>
      <c r="G7" s="17"/>
      <c r="H7" s="18"/>
    </row>
    <row r="8" s="1" customFormat="1" spans="1:8">
      <c r="A8" s="22" t="s">
        <v>9</v>
      </c>
      <c r="B8" s="23" t="str">
        <f>B24</f>
        <v>会员注册费用（非会员，线上）</v>
      </c>
      <c r="C8" s="24">
        <f>H26</f>
        <v>8000</v>
      </c>
      <c r="D8" s="2"/>
      <c r="E8" s="17"/>
      <c r="F8" s="17"/>
      <c r="G8" s="17"/>
      <c r="H8" s="18"/>
    </row>
    <row r="9" s="1" customFormat="1" spans="1:8">
      <c r="A9" s="22" t="s">
        <v>10</v>
      </c>
      <c r="B9" s="23" t="str">
        <f>B28</f>
        <v>税 Tax</v>
      </c>
      <c r="C9" s="24">
        <f>H29</f>
        <v>4522.5</v>
      </c>
      <c r="D9" s="2"/>
      <c r="E9" s="17"/>
      <c r="F9" s="17"/>
      <c r="G9" s="17"/>
      <c r="H9" s="18"/>
    </row>
    <row r="10" s="1" customFormat="1" spans="1:8">
      <c r="A10" s="25"/>
      <c r="B10" s="26" t="s">
        <v>11</v>
      </c>
      <c r="C10" s="27">
        <f>H32</f>
        <v>70000</v>
      </c>
      <c r="D10" s="2"/>
      <c r="E10" s="17"/>
      <c r="F10" s="17"/>
      <c r="G10" s="17"/>
      <c r="H10" s="18"/>
    </row>
    <row r="11" s="1" customFormat="1" ht="38.5" customHeight="1" spans="1:8">
      <c r="A11" s="14"/>
      <c r="B11" s="28" t="s">
        <v>12</v>
      </c>
      <c r="C11" s="29"/>
      <c r="D11" s="2"/>
      <c r="E11" s="12"/>
      <c r="F11" s="12"/>
      <c r="H11" s="13"/>
    </row>
    <row r="12" s="1" customFormat="1" spans="1:8">
      <c r="A12" s="30" t="s">
        <v>13</v>
      </c>
      <c r="B12" s="31" t="s">
        <v>14</v>
      </c>
      <c r="C12" s="31"/>
      <c r="D12" s="32" t="s">
        <v>15</v>
      </c>
      <c r="E12" s="32" t="s">
        <v>16</v>
      </c>
      <c r="F12" s="33" t="s">
        <v>17</v>
      </c>
      <c r="G12" s="33" t="s">
        <v>18</v>
      </c>
      <c r="H12" s="34" t="s">
        <v>19</v>
      </c>
    </row>
    <row r="13" s="1" customFormat="1" spans="1:8">
      <c r="A13" s="35" t="s">
        <v>6</v>
      </c>
      <c r="B13" s="36" t="s">
        <v>20</v>
      </c>
      <c r="C13" s="36"/>
      <c r="D13" s="36"/>
      <c r="E13" s="37"/>
      <c r="F13" s="38"/>
      <c r="G13" s="38"/>
      <c r="H13" s="39"/>
    </row>
    <row r="14" s="1" customFormat="1" ht="33" spans="1:9">
      <c r="A14" s="40" t="s">
        <v>21</v>
      </c>
      <c r="B14" s="41" t="s">
        <v>22</v>
      </c>
      <c r="C14" s="42" t="s">
        <v>23</v>
      </c>
      <c r="D14" s="43" t="s">
        <v>24</v>
      </c>
      <c r="E14" s="43">
        <v>1</v>
      </c>
      <c r="F14" s="44">
        <v>40</v>
      </c>
      <c r="G14" s="44">
        <v>625</v>
      </c>
      <c r="H14" s="45">
        <f t="shared" ref="H14:H15" si="0">F14*E14*G14</f>
        <v>25000</v>
      </c>
      <c r="I14" s="1" t="s">
        <v>25</v>
      </c>
    </row>
    <row r="15" s="1" customFormat="1" ht="33" spans="1:8">
      <c r="A15" s="40" t="s">
        <v>26</v>
      </c>
      <c r="B15" s="46" t="s">
        <v>27</v>
      </c>
      <c r="C15" s="42" t="s">
        <v>28</v>
      </c>
      <c r="D15" s="43" t="s">
        <v>24</v>
      </c>
      <c r="E15" s="47">
        <v>1</v>
      </c>
      <c r="F15" s="44">
        <v>40</v>
      </c>
      <c r="G15" s="48">
        <v>100</v>
      </c>
      <c r="H15" s="49">
        <f t="shared" si="0"/>
        <v>4000</v>
      </c>
    </row>
    <row r="16" s="1" customFormat="1" spans="1:8">
      <c r="A16" s="50" t="s">
        <v>29</v>
      </c>
      <c r="B16" s="51"/>
      <c r="C16" s="51"/>
      <c r="D16" s="51"/>
      <c r="E16" s="51"/>
      <c r="F16" s="51"/>
      <c r="G16" s="52"/>
      <c r="H16" s="53">
        <f>SUM(H14:H15)</f>
        <v>29000</v>
      </c>
    </row>
    <row r="17" s="1" customFormat="1" spans="1:8">
      <c r="A17" s="35" t="s">
        <v>7</v>
      </c>
      <c r="B17" s="36" t="s">
        <v>30</v>
      </c>
      <c r="C17" s="36"/>
      <c r="D17" s="36"/>
      <c r="E17" s="37"/>
      <c r="F17" s="38"/>
      <c r="G17" s="38"/>
      <c r="H17" s="39"/>
    </row>
    <row r="18" s="2" customFormat="1" ht="33" spans="1:8">
      <c r="A18" s="40" t="s">
        <v>31</v>
      </c>
      <c r="B18" s="41" t="s">
        <v>22</v>
      </c>
      <c r="C18" s="42" t="s">
        <v>23</v>
      </c>
      <c r="D18" s="43" t="s">
        <v>24</v>
      </c>
      <c r="E18" s="43">
        <v>1</v>
      </c>
      <c r="F18" s="44">
        <v>40</v>
      </c>
      <c r="G18" s="44">
        <v>625</v>
      </c>
      <c r="H18" s="45">
        <f t="shared" ref="H18:H19" si="1">F18*E18*G18</f>
        <v>25000</v>
      </c>
    </row>
    <row r="19" s="1" customFormat="1" ht="33" spans="1:8">
      <c r="A19" s="40" t="s">
        <v>32</v>
      </c>
      <c r="B19" s="46" t="s">
        <v>27</v>
      </c>
      <c r="C19" s="42" t="s">
        <v>28</v>
      </c>
      <c r="D19" s="43" t="s">
        <v>24</v>
      </c>
      <c r="E19" s="47">
        <v>1</v>
      </c>
      <c r="F19" s="44">
        <v>40</v>
      </c>
      <c r="G19" s="48">
        <v>100</v>
      </c>
      <c r="H19" s="49">
        <f t="shared" si="1"/>
        <v>4000</v>
      </c>
    </row>
    <row r="20" s="1" customFormat="1" ht="17" customHeight="1" spans="1:8">
      <c r="A20" s="50" t="s">
        <v>29</v>
      </c>
      <c r="B20" s="51"/>
      <c r="C20" s="51"/>
      <c r="D20" s="51"/>
      <c r="E20" s="51"/>
      <c r="F20" s="51"/>
      <c r="G20" s="52"/>
      <c r="H20" s="53">
        <f>SUM(H18:H19)</f>
        <v>29000</v>
      </c>
    </row>
    <row r="21" s="1" customFormat="1" ht="17" customHeight="1" spans="1:8">
      <c r="A21" s="35" t="s">
        <v>8</v>
      </c>
      <c r="B21" s="36" t="s">
        <v>33</v>
      </c>
      <c r="C21" s="36"/>
      <c r="D21" s="36"/>
      <c r="E21" s="37"/>
      <c r="F21" s="38"/>
      <c r="G21" s="38"/>
      <c r="H21" s="39"/>
    </row>
    <row r="22" s="1" customFormat="1" ht="33" spans="1:8">
      <c r="A22" s="40" t="s">
        <v>34</v>
      </c>
      <c r="B22" s="41" t="s">
        <v>22</v>
      </c>
      <c r="C22" s="42" t="s">
        <v>23</v>
      </c>
      <c r="D22" s="43" t="s">
        <v>24</v>
      </c>
      <c r="E22" s="43">
        <v>1</v>
      </c>
      <c r="F22" s="44">
        <v>15</v>
      </c>
      <c r="G22" s="44">
        <v>625</v>
      </c>
      <c r="H22" s="45">
        <f>F22*E22*G22</f>
        <v>9375</v>
      </c>
    </row>
    <row r="23" s="1" customFormat="1" ht="17" customHeight="1" spans="1:8">
      <c r="A23" s="50" t="s">
        <v>29</v>
      </c>
      <c r="B23" s="51"/>
      <c r="C23" s="51"/>
      <c r="D23" s="51"/>
      <c r="E23" s="51"/>
      <c r="F23" s="51"/>
      <c r="G23" s="52"/>
      <c r="H23" s="53">
        <f>SUM(H22:H22)</f>
        <v>9375</v>
      </c>
    </row>
    <row r="24" s="1" customFormat="1" ht="17" customHeight="1" spans="1:8">
      <c r="A24" s="35" t="s">
        <v>9</v>
      </c>
      <c r="B24" s="36" t="s">
        <v>35</v>
      </c>
      <c r="C24" s="36"/>
      <c r="D24" s="36"/>
      <c r="E24" s="37"/>
      <c r="F24" s="38"/>
      <c r="G24" s="38"/>
      <c r="H24" s="39"/>
    </row>
    <row r="25" s="1" customFormat="1" spans="1:8">
      <c r="A25" s="40" t="s">
        <v>36</v>
      </c>
      <c r="B25" s="41" t="s">
        <v>37</v>
      </c>
      <c r="C25" s="42" t="s">
        <v>38</v>
      </c>
      <c r="D25" s="43" t="s">
        <v>24</v>
      </c>
      <c r="E25" s="43">
        <v>1</v>
      </c>
      <c r="F25" s="44">
        <v>1</v>
      </c>
      <c r="G25" s="44">
        <v>8000</v>
      </c>
      <c r="H25" s="45">
        <f>F25*E25*G25</f>
        <v>8000</v>
      </c>
    </row>
    <row r="26" s="1" customFormat="1" ht="17" customHeight="1" spans="1:8">
      <c r="A26" s="50" t="s">
        <v>29</v>
      </c>
      <c r="B26" s="51"/>
      <c r="C26" s="51"/>
      <c r="D26" s="51"/>
      <c r="E26" s="51"/>
      <c r="F26" s="51"/>
      <c r="G26" s="52"/>
      <c r="H26" s="53">
        <f>SUM(H25:H25)</f>
        <v>8000</v>
      </c>
    </row>
    <row r="27" s="1" customFormat="1" spans="1:8">
      <c r="A27" s="54" t="s">
        <v>39</v>
      </c>
      <c r="B27" s="54"/>
      <c r="C27" s="54"/>
      <c r="D27" s="54"/>
      <c r="E27" s="54"/>
      <c r="F27" s="54"/>
      <c r="G27" s="54"/>
      <c r="H27" s="53">
        <f>H20+H16+H23+H26</f>
        <v>75375</v>
      </c>
    </row>
    <row r="28" s="1" customFormat="1" spans="1:8">
      <c r="A28" s="55">
        <v>6</v>
      </c>
      <c r="B28" s="36" t="s">
        <v>40</v>
      </c>
      <c r="C28" s="56">
        <v>0.06</v>
      </c>
      <c r="D28" s="57"/>
      <c r="E28" s="57"/>
      <c r="F28" s="57"/>
      <c r="G28" s="58"/>
      <c r="H28" s="39"/>
    </row>
    <row r="29" s="1" customFormat="1" spans="1:8">
      <c r="A29" s="54" t="s">
        <v>29</v>
      </c>
      <c r="B29" s="54"/>
      <c r="C29" s="54"/>
      <c r="D29" s="54"/>
      <c r="E29" s="54"/>
      <c r="F29" s="54"/>
      <c r="G29" s="54"/>
      <c r="H29" s="53">
        <f>H27*0.06</f>
        <v>4522.5</v>
      </c>
    </row>
    <row r="30" s="3" customFormat="1" spans="1:8">
      <c r="A30" s="59"/>
      <c r="B30" s="60"/>
      <c r="C30" s="60"/>
      <c r="D30" s="60"/>
      <c r="E30" s="60"/>
      <c r="F30" s="60"/>
      <c r="G30" s="61"/>
      <c r="H30" s="62"/>
    </row>
    <row r="31" s="1" customFormat="1" spans="1:8">
      <c r="A31" s="63" t="s">
        <v>41</v>
      </c>
      <c r="B31" s="63"/>
      <c r="C31" s="63"/>
      <c r="D31" s="63"/>
      <c r="E31" s="63"/>
      <c r="F31" s="63"/>
      <c r="G31" s="63"/>
      <c r="H31" s="64">
        <f>H27+H29</f>
        <v>79897.5</v>
      </c>
    </row>
    <row r="32" s="4" customFormat="1" ht="22.5" spans="1:8">
      <c r="A32" s="65" t="s">
        <v>42</v>
      </c>
      <c r="B32" s="65"/>
      <c r="C32" s="65"/>
      <c r="D32" s="65"/>
      <c r="E32" s="65"/>
      <c r="F32" s="65"/>
      <c r="G32" s="65"/>
      <c r="H32" s="66">
        <v>70000</v>
      </c>
    </row>
  </sheetData>
  <mergeCells count="11">
    <mergeCell ref="A2:C2"/>
    <mergeCell ref="A16:G16"/>
    <mergeCell ref="A20:G20"/>
    <mergeCell ref="A23:G23"/>
    <mergeCell ref="A26:G26"/>
    <mergeCell ref="A27:G27"/>
    <mergeCell ref="C28:G28"/>
    <mergeCell ref="A29:G29"/>
    <mergeCell ref="A30:G30"/>
    <mergeCell ref="A31:G31"/>
    <mergeCell ref="A32:G32"/>
  </mergeCells>
  <pageMargins left="0.7" right="0.7" top="0.75" bottom="0.75" header="0.3" footer="0.3"/>
  <pageSetup paperSize="9" orientation="landscape"/>
  <headerFooter/>
  <ignoredErrors>
    <ignoredError sqref="A24 A17 A5:A8 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2024-12-11T09:32:58Z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69BBBA1322C44EDA929F3406DB9EB8D3_13</vt:lpwstr>
  </property>
  <property fmtid="{D5CDD505-2E9C-101B-9397-08002B2CF9AE}" pid="10" name="KSOProductBuildVer">
    <vt:lpwstr>2052-12.1.0.19302</vt:lpwstr>
  </property>
</Properties>
</file>