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<sst xmlns="http://schemas.openxmlformats.org/spreadsheetml/2006/main" count="96" uniqueCount="61">
  <si>
    <t>2025森世海亚ASAD大会医学物料项目结算单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</si>
  <si>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</si>
  <si>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</si>
  <si>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</si>
  <si>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</si>
  <si>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</si>
  <si>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</si>
  <si>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</si>
  <si>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</si>
  <si>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</si>
  <si>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</si>
  <si>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5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</si>
  <si>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</si>
  <si>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</si>
  <si>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</si>
  <si>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</si>
  <si>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</si>
  <si>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</si>
  <si>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</si>
  <si>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</si>
  <si>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</si>
  <si>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</si>
  <si>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ASAD中国之声 幻灯*1（预估30页）</t>
  </si>
  <si>
    <t>ASAD中国之声 幻灯</t>
  </si>
  <si>
    <t>1-1</t>
  </si>
  <si>
    <t>幻灯片框架</t>
  </si>
  <si>
    <t>幻灯片思路大纲及框架设计</t>
  </si>
  <si>
    <t>套</t>
  </si>
  <si>
    <t>1-2</t>
  </si>
  <si>
    <t>专家幻灯</t>
  </si>
  <si>
    <t>框架整理，医学内容编辑及适量文献检索，校对，版式调整，设计美化，完稿为中文</t>
  </si>
  <si>
    <t>页</t>
  </si>
  <si>
    <t>1-3</t>
  </si>
  <si>
    <t>PPT 美化</t>
  </si>
  <si>
    <t>模板设计/版式调整/内容重排</t>
  </si>
  <si>
    <t>1-4</t>
  </si>
  <si>
    <t>幻灯片解说词（中文）</t>
  </si>
  <si>
    <t>包括医学编辑及适量文献检索，整理，排版，完稿</t>
  </si>
  <si>
    <t>张</t>
  </si>
  <si>
    <t>Total：</t>
  </si>
  <si>
    <t>ASAD 大会精华主题幻灯*1（预估30页）</t>
  </si>
  <si>
    <t>ASAD 大会精华主题幻灯</t>
  </si>
  <si>
    <t>2-1</t>
  </si>
  <si>
    <t>2-2</t>
  </si>
  <si>
    <t>2-3</t>
  </si>
  <si>
    <t>2-4</t>
  </si>
  <si>
    <t>ASAD大会讨论稿（约15个话题）</t>
  </si>
  <si>
    <t>ASAD大会讨论稿</t>
  </si>
  <si>
    <t>3-1</t>
  </si>
  <si>
    <t>Newsletter内容撰写</t>
  </si>
  <si>
    <t>包括医学编辑、适量文献检索、文案润色等完稿</t>
  </si>
  <si>
    <t>会员注册费用（非会员，线上）</t>
  </si>
  <si>
    <t>会员注册费用</t>
  </si>
  <si>
    <t>4-1</t>
  </si>
  <si>
    <t>大会注册费</t>
  </si>
  <si>
    <t>线上，非会员，不含会前会及额外缴费的会议，含服务费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</si>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</sst>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6"/>
  <sheetViews>
    <sheetView showGridLines="0" tabSelected="1" zoomScale="81" zoomScaleNormal="81" topLeftCell="A6" workbookViewId="0">
      <selection activeCell="N33" sqref="N33"/>
    </sheetView>
  </sheetViews>
  <sheetFormatPr defaultColWidth="9" defaultRowHeight="16.5"/>
  <cols>
    <col min="1" max="1" width="6.25" style="4" customWidth="1"/>
    <col min="2" max="2" width="42" style="5" customWidth="1"/>
    <col min="3" max="3" width="60.75" style="6" customWidth="1"/>
    <col min="4" max="4" width="5.0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6" style="8" customWidth="1"/>
    <col min="9" max="9" width="3.91666666666667" style="5" customWidth="1"/>
    <col min="10" max="10" width="4.5" style="5" customWidth="1"/>
    <col min="11" max="11" width="9.75" style="5" customWidth="1"/>
    <col min="12" max="12" width="16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 t="s">
        <v>6</v>
      </c>
      <c r="E4" s="22"/>
      <c r="F4" s="23"/>
      <c r="G4" s="16"/>
      <c r="H4" s="17"/>
    </row>
    <row r="5" s="1" customFormat="1" spans="1:8">
      <c r="A5" s="24" t="s">
        <v>7</v>
      </c>
      <c r="B5" s="25" t="str">
        <f>B13</f>
        <v>ASAD中国之声 幻灯*1（预估30页）</v>
      </c>
      <c r="C5" s="26">
        <f>H18</f>
        <v>18200</v>
      </c>
      <c r="D5" s="27">
        <f>L18</f>
        <v>18740</v>
      </c>
      <c r="E5" s="27"/>
      <c r="F5" s="27"/>
      <c r="G5" s="16"/>
      <c r="H5" s="17"/>
    </row>
    <row r="6" s="1" customFormat="1" spans="1:8">
      <c r="A6" s="24" t="s">
        <v>8</v>
      </c>
      <c r="B6" s="25" t="str">
        <f>B19</f>
        <v>ASAD 大会精华主题幻灯*1（预估30页）</v>
      </c>
      <c r="C6" s="26">
        <f>H24</f>
        <v>18200</v>
      </c>
      <c r="D6" s="27">
        <f>L24</f>
        <v>19820</v>
      </c>
      <c r="E6" s="27"/>
      <c r="F6" s="27"/>
      <c r="G6" s="16"/>
      <c r="H6" s="17"/>
    </row>
    <row r="7" s="1" customFormat="1" spans="1:8">
      <c r="A7" s="24" t="s">
        <v>9</v>
      </c>
      <c r="B7" s="25" t="str">
        <f>B25</f>
        <v>ASAD大会讨论稿（约15个话题）</v>
      </c>
      <c r="C7" s="26">
        <f>H27</f>
        <v>15000</v>
      </c>
      <c r="D7" s="27">
        <f>L27</f>
        <v>15000</v>
      </c>
      <c r="E7" s="27"/>
      <c r="F7" s="27"/>
      <c r="G7" s="16"/>
      <c r="H7" s="17"/>
    </row>
    <row r="8" s="1" customFormat="1" spans="1:8">
      <c r="A8" s="24" t="s">
        <v>10</v>
      </c>
      <c r="B8" s="25" t="str">
        <f>B28</f>
        <v>会员注册费用（非会员，线上）</v>
      </c>
      <c r="C8" s="26">
        <f>H30</f>
        <v>8000</v>
      </c>
      <c r="D8" s="27">
        <f>L30</f>
        <v>0</v>
      </c>
      <c r="E8" s="27"/>
      <c r="F8" s="27"/>
      <c r="G8" s="16"/>
      <c r="H8" s="17"/>
    </row>
    <row r="9" s="1" customFormat="1" spans="1:8">
      <c r="A9" s="24" t="s">
        <v>11</v>
      </c>
      <c r="B9" s="25" t="str">
        <f>B32</f>
        <v>税 Tax</v>
      </c>
      <c r="C9" s="26">
        <f>H33</f>
        <v>3564</v>
      </c>
      <c r="D9" s="27">
        <f>L33</f>
        <v>3213.6</v>
      </c>
      <c r="E9" s="27"/>
      <c r="F9" s="27"/>
      <c r="G9" s="16"/>
      <c r="H9" s="17"/>
    </row>
    <row r="10" s="1" customFormat="1" spans="1:8">
      <c r="A10" s="28"/>
      <c r="B10" s="29" t="s">
        <v>12</v>
      </c>
      <c r="C10" s="30">
        <f>H36</f>
        <v>55000</v>
      </c>
      <c r="D10" s="27">
        <f>L36</f>
        <v>49592.5925925926</v>
      </c>
      <c r="E10" s="27"/>
      <c r="F10" s="27"/>
      <c r="G10" s="16"/>
      <c r="H10" s="17"/>
    </row>
    <row r="11" s="1" customFormat="1" ht="21.5" spans="1:12">
      <c r="A11" s="13"/>
      <c r="B11" s="31" t="s">
        <v>13</v>
      </c>
      <c r="C11" s="32"/>
      <c r="D11" s="33"/>
      <c r="E11" s="11"/>
      <c r="F11" s="11"/>
      <c r="H11" s="12"/>
      <c r="I11" s="71" t="s">
        <v>14</v>
      </c>
      <c r="J11" s="71"/>
      <c r="K11" s="71"/>
      <c r="L11" s="72"/>
    </row>
    <row r="12" s="1" customFormat="1" spans="1:12">
      <c r="A12" s="34" t="s">
        <v>15</v>
      </c>
      <c r="B12" s="35" t="s">
        <v>16</v>
      </c>
      <c r="C12" s="35"/>
      <c r="D12" s="36" t="s">
        <v>17</v>
      </c>
      <c r="E12" s="36" t="s">
        <v>18</v>
      </c>
      <c r="F12" s="37" t="s">
        <v>19</v>
      </c>
      <c r="G12" s="37" t="s">
        <v>20</v>
      </c>
      <c r="H12" s="38" t="s">
        <v>21</v>
      </c>
      <c r="I12" s="36" t="s">
        <v>18</v>
      </c>
      <c r="J12" s="37" t="s">
        <v>19</v>
      </c>
      <c r="K12" s="37" t="s">
        <v>20</v>
      </c>
      <c r="L12" s="73" t="s">
        <v>21</v>
      </c>
    </row>
    <row r="13" s="1" customFormat="1" spans="1:12">
      <c r="A13" s="39" t="s">
        <v>7</v>
      </c>
      <c r="B13" s="40" t="s">
        <v>22</v>
      </c>
      <c r="C13" s="40"/>
      <c r="D13" s="40"/>
      <c r="E13" s="41"/>
      <c r="F13" s="42"/>
      <c r="G13" s="42"/>
      <c r="H13" s="43"/>
      <c r="I13" s="74" t="s">
        <v>23</v>
      </c>
      <c r="J13" s="59"/>
      <c r="K13" s="59"/>
      <c r="L13" s="75"/>
    </row>
    <row r="14" s="1" customFormat="1" spans="1:12">
      <c r="A14" s="44" t="s">
        <v>24</v>
      </c>
      <c r="B14" s="45" t="s">
        <v>25</v>
      </c>
      <c r="C14" s="46" t="s">
        <v>26</v>
      </c>
      <c r="D14" s="47" t="s">
        <v>27</v>
      </c>
      <c r="E14" s="47">
        <v>1</v>
      </c>
      <c r="F14" s="48">
        <v>1</v>
      </c>
      <c r="G14" s="48">
        <v>2000</v>
      </c>
      <c r="H14" s="49">
        <f>F14*E14*G14</f>
        <v>2000</v>
      </c>
      <c r="I14" s="47">
        <v>1</v>
      </c>
      <c r="J14" s="48">
        <v>1</v>
      </c>
      <c r="K14" s="48">
        <v>2000</v>
      </c>
      <c r="L14" s="49">
        <f t="shared" ref="L14:L17" si="0">J14*I14*K14</f>
        <v>2000</v>
      </c>
    </row>
    <row r="15" s="1" customFormat="1" ht="33" spans="1:12">
      <c r="A15" s="44" t="s">
        <v>28</v>
      </c>
      <c r="B15" s="45" t="s">
        <v>29</v>
      </c>
      <c r="C15" s="46" t="s">
        <v>30</v>
      </c>
      <c r="D15" s="47" t="s">
        <v>31</v>
      </c>
      <c r="E15" s="47">
        <v>1</v>
      </c>
      <c r="F15" s="48">
        <v>30</v>
      </c>
      <c r="G15" s="48">
        <v>400</v>
      </c>
      <c r="H15" s="49">
        <f t="shared" ref="H15:H23" si="1">F15*E15*G15</f>
        <v>12000</v>
      </c>
      <c r="I15" s="47">
        <v>1</v>
      </c>
      <c r="J15" s="48">
        <v>31</v>
      </c>
      <c r="K15" s="48">
        <v>400</v>
      </c>
      <c r="L15" s="49">
        <f t="shared" si="0"/>
        <v>12400</v>
      </c>
    </row>
    <row r="16" s="1" customFormat="1" spans="1:12">
      <c r="A16" s="44" t="s">
        <v>32</v>
      </c>
      <c r="B16" s="50" t="s">
        <v>33</v>
      </c>
      <c r="C16" s="46" t="s">
        <v>34</v>
      </c>
      <c r="D16" s="47" t="s">
        <v>31</v>
      </c>
      <c r="E16" s="51">
        <v>1</v>
      </c>
      <c r="F16" s="48">
        <v>30</v>
      </c>
      <c r="G16" s="52">
        <v>100</v>
      </c>
      <c r="H16" s="53">
        <f t="shared" si="1"/>
        <v>3000</v>
      </c>
      <c r="I16" s="51">
        <v>1</v>
      </c>
      <c r="J16" s="48">
        <v>31</v>
      </c>
      <c r="K16" s="52">
        <v>100</v>
      </c>
      <c r="L16" s="53">
        <f t="shared" si="0"/>
        <v>3100</v>
      </c>
    </row>
    <row r="17" s="1" customFormat="1" spans="1:12">
      <c r="A17" s="44" t="s">
        <v>35</v>
      </c>
      <c r="B17" s="50" t="s">
        <v>36</v>
      </c>
      <c r="C17" s="46" t="s">
        <v>37</v>
      </c>
      <c r="D17" s="48" t="s">
        <v>38</v>
      </c>
      <c r="E17" s="51">
        <v>1</v>
      </c>
      <c r="F17" s="48">
        <v>30</v>
      </c>
      <c r="G17" s="52">
        <v>40</v>
      </c>
      <c r="H17" s="53">
        <f t="shared" si="1"/>
        <v>1200</v>
      </c>
      <c r="I17" s="51">
        <v>1</v>
      </c>
      <c r="J17" s="48">
        <v>31</v>
      </c>
      <c r="K17" s="52">
        <v>40</v>
      </c>
      <c r="L17" s="53">
        <f t="shared" si="0"/>
        <v>1240</v>
      </c>
    </row>
    <row r="18" s="1" customFormat="1" spans="1:12">
      <c r="A18" s="54" t="s">
        <v>39</v>
      </c>
      <c r="B18" s="55"/>
      <c r="C18" s="55"/>
      <c r="D18" s="55"/>
      <c r="E18" s="55"/>
      <c r="F18" s="55"/>
      <c r="G18" s="56"/>
      <c r="H18" s="57">
        <f>SUM(H14:H17)</f>
        <v>18200</v>
      </c>
      <c r="I18" s="58" t="s">
        <v>39</v>
      </c>
      <c r="J18" s="58"/>
      <c r="K18" s="58"/>
      <c r="L18" s="76">
        <f>SUM(L12:L17)</f>
        <v>18740</v>
      </c>
    </row>
    <row r="19" s="1" customFormat="1" spans="1:12">
      <c r="A19" s="39" t="s">
        <v>8</v>
      </c>
      <c r="B19" s="40" t="s">
        <v>40</v>
      </c>
      <c r="C19" s="40"/>
      <c r="D19" s="40"/>
      <c r="E19" s="41"/>
      <c r="F19" s="42"/>
      <c r="G19" s="42"/>
      <c r="H19" s="43"/>
      <c r="I19" s="74" t="s">
        <v>41</v>
      </c>
      <c r="J19" s="59"/>
      <c r="K19" s="59"/>
      <c r="L19" s="75"/>
    </row>
    <row r="20" s="1" customFormat="1" spans="1:12">
      <c r="A20" s="44" t="s">
        <v>42</v>
      </c>
      <c r="B20" s="45" t="s">
        <v>25</v>
      </c>
      <c r="C20" s="46" t="s">
        <v>26</v>
      </c>
      <c r="D20" s="47" t="s">
        <v>27</v>
      </c>
      <c r="E20" s="47">
        <v>1</v>
      </c>
      <c r="F20" s="48">
        <v>1</v>
      </c>
      <c r="G20" s="48">
        <v>2000</v>
      </c>
      <c r="H20" s="49">
        <f t="shared" si="1"/>
        <v>2000</v>
      </c>
      <c r="I20" s="47">
        <v>1</v>
      </c>
      <c r="J20" s="48">
        <v>1</v>
      </c>
      <c r="K20" s="48">
        <v>2000</v>
      </c>
      <c r="L20" s="49">
        <f t="shared" ref="L20:L23" si="2">J20*I20*K20</f>
        <v>2000</v>
      </c>
    </row>
    <row r="21" s="1" customFormat="1" ht="33" spans="1:12">
      <c r="A21" s="44" t="s">
        <v>43</v>
      </c>
      <c r="B21" s="45" t="s">
        <v>29</v>
      </c>
      <c r="C21" s="46" t="s">
        <v>30</v>
      </c>
      <c r="D21" s="47" t="s">
        <v>31</v>
      </c>
      <c r="E21" s="47">
        <v>1</v>
      </c>
      <c r="F21" s="48">
        <v>30</v>
      </c>
      <c r="G21" s="48">
        <v>400</v>
      </c>
      <c r="H21" s="49">
        <f t="shared" si="1"/>
        <v>12000</v>
      </c>
      <c r="I21" s="47">
        <v>1</v>
      </c>
      <c r="J21" s="48">
        <v>33</v>
      </c>
      <c r="K21" s="48">
        <v>400</v>
      </c>
      <c r="L21" s="49">
        <f t="shared" si="2"/>
        <v>13200</v>
      </c>
    </row>
    <row r="22" s="1" customFormat="1" spans="1:12">
      <c r="A22" s="44" t="s">
        <v>44</v>
      </c>
      <c r="B22" s="50" t="s">
        <v>33</v>
      </c>
      <c r="C22" s="46" t="s">
        <v>34</v>
      </c>
      <c r="D22" s="47" t="s">
        <v>31</v>
      </c>
      <c r="E22" s="51">
        <v>1</v>
      </c>
      <c r="F22" s="48">
        <v>30</v>
      </c>
      <c r="G22" s="52">
        <v>100</v>
      </c>
      <c r="H22" s="53">
        <f t="shared" si="1"/>
        <v>3000</v>
      </c>
      <c r="I22" s="51">
        <v>1</v>
      </c>
      <c r="J22" s="48">
        <v>33</v>
      </c>
      <c r="K22" s="52">
        <v>100</v>
      </c>
      <c r="L22" s="53">
        <f t="shared" si="2"/>
        <v>3300</v>
      </c>
    </row>
    <row r="23" s="1" customFormat="1" spans="1:12">
      <c r="A23" s="44" t="s">
        <v>45</v>
      </c>
      <c r="B23" s="50" t="s">
        <v>36</v>
      </c>
      <c r="C23" s="46" t="s">
        <v>37</v>
      </c>
      <c r="D23" s="48" t="s">
        <v>38</v>
      </c>
      <c r="E23" s="51">
        <v>1</v>
      </c>
      <c r="F23" s="48">
        <v>30</v>
      </c>
      <c r="G23" s="52">
        <v>40</v>
      </c>
      <c r="H23" s="53">
        <f t="shared" si="1"/>
        <v>1200</v>
      </c>
      <c r="I23" s="51">
        <v>1</v>
      </c>
      <c r="J23" s="48">
        <v>33</v>
      </c>
      <c r="K23" s="52">
        <v>40</v>
      </c>
      <c r="L23" s="53">
        <f t="shared" si="2"/>
        <v>1320</v>
      </c>
    </row>
    <row r="24" s="1" customFormat="1" spans="1:12">
      <c r="A24" s="54" t="s">
        <v>39</v>
      </c>
      <c r="B24" s="55"/>
      <c r="C24" s="55"/>
      <c r="D24" s="55"/>
      <c r="E24" s="55"/>
      <c r="F24" s="55"/>
      <c r="G24" s="56"/>
      <c r="H24" s="57">
        <f>SUM(H20:H23)</f>
        <v>18200</v>
      </c>
      <c r="I24" s="58" t="s">
        <v>39</v>
      </c>
      <c r="J24" s="58"/>
      <c r="K24" s="58"/>
      <c r="L24" s="76">
        <f>SUM(L20:L23)</f>
        <v>19820</v>
      </c>
    </row>
    <row r="25" s="1" customFormat="1" spans="1:12">
      <c r="A25" s="39" t="s">
        <v>9</v>
      </c>
      <c r="B25" s="40" t="s">
        <v>46</v>
      </c>
      <c r="C25" s="40"/>
      <c r="D25" s="40"/>
      <c r="E25" s="41"/>
      <c r="F25" s="42"/>
      <c r="G25" s="42"/>
      <c r="H25" s="43"/>
      <c r="I25" s="74" t="s">
        <v>47</v>
      </c>
      <c r="J25" s="59"/>
      <c r="K25" s="59"/>
      <c r="L25" s="75"/>
    </row>
    <row r="26" s="1" customFormat="1" spans="1:12">
      <c r="A26" s="44" t="s">
        <v>48</v>
      </c>
      <c r="B26" s="45" t="s">
        <v>49</v>
      </c>
      <c r="C26" s="46" t="s">
        <v>50</v>
      </c>
      <c r="D26" s="47" t="s">
        <v>31</v>
      </c>
      <c r="E26" s="47">
        <v>1</v>
      </c>
      <c r="F26" s="48">
        <v>15</v>
      </c>
      <c r="G26" s="48">
        <v>1000</v>
      </c>
      <c r="H26" s="49">
        <f>F26*E26*G26</f>
        <v>15000</v>
      </c>
      <c r="I26" s="47">
        <v>1</v>
      </c>
      <c r="J26" s="48">
        <v>15</v>
      </c>
      <c r="K26" s="48">
        <v>1000</v>
      </c>
      <c r="L26" s="49">
        <f>J26*I26*K26</f>
        <v>15000</v>
      </c>
    </row>
    <row r="27" s="1" customFormat="1" spans="1:12">
      <c r="A27" s="54" t="s">
        <v>39</v>
      </c>
      <c r="B27" s="55"/>
      <c r="C27" s="55"/>
      <c r="D27" s="55"/>
      <c r="E27" s="55"/>
      <c r="F27" s="55"/>
      <c r="G27" s="56"/>
      <c r="H27" s="57">
        <f>SUM(H26:H26)</f>
        <v>15000</v>
      </c>
      <c r="I27" s="58" t="s">
        <v>39</v>
      </c>
      <c r="J27" s="58"/>
      <c r="K27" s="58"/>
      <c r="L27" s="76">
        <f>SUM(L26)</f>
        <v>15000</v>
      </c>
    </row>
    <row r="28" s="1" customFormat="1" spans="1:12">
      <c r="A28" s="39" t="s">
        <v>10</v>
      </c>
      <c r="B28" s="40" t="s">
        <v>51</v>
      </c>
      <c r="C28" s="40"/>
      <c r="D28" s="40"/>
      <c r="E28" s="41"/>
      <c r="F28" s="42"/>
      <c r="G28" s="42"/>
      <c r="H28" s="43"/>
      <c r="I28" s="74" t="s">
        <v>52</v>
      </c>
      <c r="J28" s="59"/>
      <c r="K28" s="59"/>
      <c r="L28" s="75"/>
    </row>
    <row r="29" s="1" customFormat="1" spans="1:12">
      <c r="A29" s="44" t="s">
        <v>53</v>
      </c>
      <c r="B29" s="45" t="s">
        <v>54</v>
      </c>
      <c r="C29" s="46" t="s">
        <v>55</v>
      </c>
      <c r="D29" s="47" t="s">
        <v>31</v>
      </c>
      <c r="E29" s="47">
        <v>1</v>
      </c>
      <c r="F29" s="48">
        <v>1</v>
      </c>
      <c r="G29" s="48">
        <v>8000</v>
      </c>
      <c r="H29" s="49">
        <f>F29*E29*G29</f>
        <v>8000</v>
      </c>
      <c r="I29" s="47">
        <v>0</v>
      </c>
      <c r="J29" s="48">
        <v>0</v>
      </c>
      <c r="K29" s="48">
        <v>0</v>
      </c>
      <c r="L29" s="49">
        <f>J29*I29*K29</f>
        <v>0</v>
      </c>
    </row>
    <row r="30" s="1" customFormat="1" spans="1:12">
      <c r="A30" s="54" t="s">
        <v>39</v>
      </c>
      <c r="B30" s="55"/>
      <c r="C30" s="55"/>
      <c r="D30" s="55"/>
      <c r="E30" s="55"/>
      <c r="F30" s="55"/>
      <c r="G30" s="56"/>
      <c r="H30" s="57">
        <f>SUM(H29:H29)</f>
        <v>8000</v>
      </c>
      <c r="I30" s="58" t="s">
        <v>39</v>
      </c>
      <c r="J30" s="58"/>
      <c r="K30" s="58"/>
      <c r="L30" s="76">
        <f>SUM(L29)</f>
        <v>0</v>
      </c>
    </row>
    <row r="31" s="1" customFormat="1" spans="1:12">
      <c r="A31" s="58" t="s">
        <v>56</v>
      </c>
      <c r="B31" s="58"/>
      <c r="C31" s="58"/>
      <c r="D31" s="58"/>
      <c r="E31" s="58"/>
      <c r="F31" s="58"/>
      <c r="G31" s="58"/>
      <c r="H31" s="57">
        <f>H18+H24+H27+H30</f>
        <v>59400</v>
      </c>
      <c r="I31" s="58" t="s">
        <v>56</v>
      </c>
      <c r="J31" s="58"/>
      <c r="K31" s="58"/>
      <c r="L31" s="76">
        <f>L30+L26+L24+L18</f>
        <v>53560</v>
      </c>
    </row>
    <row r="32" s="1" customFormat="1" spans="1:12">
      <c r="A32" s="59">
        <v>5</v>
      </c>
      <c r="B32" s="40" t="s">
        <v>57</v>
      </c>
      <c r="C32" s="60">
        <v>0.06</v>
      </c>
      <c r="D32" s="61"/>
      <c r="E32" s="61"/>
      <c r="F32" s="61"/>
      <c r="G32" s="62"/>
      <c r="H32" s="43"/>
      <c r="I32" s="74" t="s">
        <v>57</v>
      </c>
      <c r="J32" s="59"/>
      <c r="K32" s="59"/>
      <c r="L32" s="75"/>
    </row>
    <row r="33" s="1" customFormat="1" spans="1:12">
      <c r="A33" s="58" t="s">
        <v>39</v>
      </c>
      <c r="B33" s="58"/>
      <c r="C33" s="58"/>
      <c r="D33" s="58"/>
      <c r="E33" s="58"/>
      <c r="F33" s="58"/>
      <c r="G33" s="58"/>
      <c r="H33" s="57">
        <f>H31*0.06</f>
        <v>3564</v>
      </c>
      <c r="I33" s="58" t="s">
        <v>39</v>
      </c>
      <c r="J33" s="58"/>
      <c r="K33" s="58"/>
      <c r="L33" s="77">
        <f>L31*0.06</f>
        <v>3213.6</v>
      </c>
    </row>
    <row r="34" s="2" customFormat="1" spans="1:12">
      <c r="A34" s="63"/>
      <c r="B34" s="64"/>
      <c r="C34" s="64"/>
      <c r="D34" s="64"/>
      <c r="E34" s="64"/>
      <c r="F34" s="64"/>
      <c r="G34" s="65"/>
      <c r="H34" s="66"/>
      <c r="I34" s="78"/>
      <c r="J34" s="78"/>
      <c r="K34" s="78"/>
      <c r="L34" s="78"/>
    </row>
    <row r="35" s="1" customFormat="1" spans="1:12">
      <c r="A35" s="67" t="s">
        <v>58</v>
      </c>
      <c r="B35" s="67"/>
      <c r="C35" s="67"/>
      <c r="D35" s="67"/>
      <c r="E35" s="67"/>
      <c r="F35" s="67"/>
      <c r="G35" s="67"/>
      <c r="H35" s="68">
        <f>H31+H33</f>
        <v>62964</v>
      </c>
      <c r="I35" s="79" t="s">
        <v>58</v>
      </c>
      <c r="J35" s="80"/>
      <c r="K35" s="81"/>
      <c r="L35" s="77">
        <f>L31+L33</f>
        <v>56773.6</v>
      </c>
    </row>
    <row r="36" s="3" customFormat="1" ht="22.5" spans="1:12">
      <c r="A36" s="69" t="s">
        <v>59</v>
      </c>
      <c r="B36" s="69"/>
      <c r="C36" s="69"/>
      <c r="D36" s="69"/>
      <c r="E36" s="69"/>
      <c r="F36" s="69"/>
      <c r="G36" s="69"/>
      <c r="H36" s="70">
        <v>55000</v>
      </c>
      <c r="I36" s="82" t="s">
        <v>60</v>
      </c>
      <c r="J36" s="82"/>
      <c r="K36" s="82"/>
      <c r="L36" s="83">
        <f>H36/H35*L35</f>
        <v>49592.5925925926</v>
      </c>
    </row>
  </sheetData>
  <mergeCells count="33">
    <mergeCell ref="A2:C2"/>
    <mergeCell ref="D4:F4"/>
    <mergeCell ref="D5:F5"/>
    <mergeCell ref="D6:F6"/>
    <mergeCell ref="D7:F7"/>
    <mergeCell ref="D8:F8"/>
    <mergeCell ref="D9:F9"/>
    <mergeCell ref="D10:F10"/>
    <mergeCell ref="I11:L11"/>
    <mergeCell ref="I13:L13"/>
    <mergeCell ref="A18:G18"/>
    <mergeCell ref="I18:K18"/>
    <mergeCell ref="I19:L19"/>
    <mergeCell ref="A24:G24"/>
    <mergeCell ref="I24:K24"/>
    <mergeCell ref="I25:L25"/>
    <mergeCell ref="A27:G27"/>
    <mergeCell ref="I27:K27"/>
    <mergeCell ref="I28:L28"/>
    <mergeCell ref="A30:G30"/>
    <mergeCell ref="I30:K30"/>
    <mergeCell ref="A31:G31"/>
    <mergeCell ref="I31:K31"/>
    <mergeCell ref="C32:G32"/>
    <mergeCell ref="I32:L32"/>
    <mergeCell ref="A33:G33"/>
    <mergeCell ref="I33:K33"/>
    <mergeCell ref="A34:G34"/>
    <mergeCell ref="I34:L34"/>
    <mergeCell ref="A35:G35"/>
    <mergeCell ref="I35:K35"/>
    <mergeCell ref="A36:G36"/>
    <mergeCell ref="I36:K36"/>
  </mergeCells>
  <pageMargins left="0.7" right="0.7" top="0.75" bottom="0.75" header="0.3" footer="0.3"/>
  <pageSetup paperSize="9" orientation="landscape"/>
  <headerFooter/>
  <ignoredErrors>
    <ignoredError sqref="A19 A5:A7 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2025-06-24T09:06:38Z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3F63FFA5329C45109E44658FACFD353F_13</vt:lpwstr>
  </property>
  <property fmtid="{D5CDD505-2E9C-101B-9397-08002B2CF9AE}" pid="10" name="KSOProductBuildVer">
    <vt:lpwstr>2052-12.1.0.21541</vt:lpwstr>
  </property>
</Properties>
</file>