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<sst xmlns="http://schemas.openxmlformats.org/spreadsheetml/2006/main" count="72" uniqueCount="56">
  <si>
    <t>2025森世海亚路优泰微循环幻灯及讨论大纲项目结算单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</si>
  <si>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</si>
  <si>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</si>
  <si>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</si>
  <si>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</si>
  <si>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</si>
  <si>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</si>
  <si>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</si>
  <si>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</si>
  <si>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</si>
  <si>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</si>
  <si>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</si>
  <si>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</si>
  <si>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</si>
  <si>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</si>
  <si>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</si>
  <si>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</si>
  <si>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</si>
  <si>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</si>
  <si>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</si>
  <si>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专家幻灯*1（预估35页）</t>
  </si>
  <si>
    <t>继发抑郁+术后抑郁幻灯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</si>
  <si>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</si>
  <si>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</si>
  <si>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</si>
  <si>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</si>
  <si>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</si>
  <si>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</si>
  <si>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</si>
  <si>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</si>
  <si>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讨论大纲(眼科、心内科、眼科、威利坦相关（骨科、血管外科）、路优泰（精神科）)每个方向预估15篇文献</t>
  </si>
  <si>
    <t>讨论稿</t>
  </si>
  <si>
    <t>2-1</t>
  </si>
  <si>
    <t>中文原文下载</t>
  </si>
  <si>
    <t>根据检索的文献进行中文原文下载（预估80篇，最终按实际结算）</t>
  </si>
  <si>
    <t>篇</t>
  </si>
  <si>
    <t>2-2</t>
  </si>
  <si>
    <t>英文原文下载</t>
  </si>
  <si>
    <t>根据检索的文献进行英文原文下载（预估20篇，最终按实际结算）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</si>
  <si>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</si>
  <si>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</si>
  <si>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</si>
  <si>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</si>
  <si>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</si>
  <si>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</si>
  <si>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</si>
  <si>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</si>
  <si>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2-5</t>
  </si>
  <si>
    <t>大纲撰写</t>
  </si>
  <si>
    <t>根据检索内容撰写大纲</t>
  </si>
  <si>
    <t>套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</si>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</sst>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179" fontId="8" fillId="5" borderId="2" xfId="0" applyNumberFormat="1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6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179" fontId="1" fillId="0" borderId="2" xfId="65" applyNumberFormat="1" applyFont="1" applyBorder="1"/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7"/>
  <sheetViews>
    <sheetView showGridLines="0" tabSelected="1" zoomScale="81" zoomScaleNormal="81" topLeftCell="A10" workbookViewId="0">
      <selection activeCell="H5" sqref="H5"/>
    </sheetView>
  </sheetViews>
  <sheetFormatPr defaultColWidth="9" defaultRowHeight="16.5"/>
  <cols>
    <col min="1" max="1" width="6.33333333333333" style="4" customWidth="1"/>
    <col min="2" max="2" width="41.4583333333333" style="5" customWidth="1"/>
    <col min="3" max="3" width="27.2583333333333" style="6" customWidth="1"/>
    <col min="4" max="4" width="5.58333333333333" style="5" customWidth="1"/>
    <col min="5" max="5" width="3.91666666666667" style="7" customWidth="1"/>
    <col min="6" max="6" width="4.5" style="7" customWidth="1"/>
    <col min="7" max="7" width="9.75" style="7" customWidth="1"/>
    <col min="8" max="8" width="16.5" style="8" customWidth="1"/>
    <col min="9" max="9" width="3.91666666666667" style="5" customWidth="1"/>
    <col min="10" max="10" width="4.5" style="5" customWidth="1"/>
    <col min="11" max="11" width="9.75" style="5" customWidth="1"/>
    <col min="12" max="12" width="14.5833333333333" style="5" customWidth="1"/>
    <col min="13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1" t="s">
        <v>6</v>
      </c>
      <c r="E4" s="22"/>
      <c r="F4" s="23"/>
      <c r="G4" s="16"/>
      <c r="H4" s="17"/>
    </row>
    <row r="5" s="1" customFormat="1" spans="1:8">
      <c r="A5" s="24" t="s">
        <v>7</v>
      </c>
      <c r="B5" s="25" t="str">
        <f>B11</f>
        <v>专家幻灯*1（预估35页）</v>
      </c>
      <c r="C5" s="26">
        <f>H14</f>
        <v>25375</v>
      </c>
      <c r="D5" s="27">
        <f>L14</f>
        <v>23200</v>
      </c>
      <c r="E5" s="27"/>
      <c r="F5" s="27"/>
      <c r="G5" s="16"/>
      <c r="H5" s="17"/>
    </row>
    <row r="6" s="1" customFormat="1" ht="49.5" spans="1:8">
      <c r="A6" s="24" t="s">
        <v>8</v>
      </c>
      <c r="B6" s="25" t="str">
        <f>B15</f>
        <v>讨论大纲(眼科、心内科、眼科、威利坦相关（骨科、血管外科）、路优泰（精神科）)每个方向预估15篇文献</v>
      </c>
      <c r="C6" s="26">
        <f>H21</f>
        <v>26700</v>
      </c>
      <c r="D6" s="27">
        <f>L21</f>
        <v>29160</v>
      </c>
      <c r="E6" s="27"/>
      <c r="F6" s="27"/>
      <c r="G6" s="16"/>
      <c r="H6" s="17"/>
    </row>
    <row r="7" s="1" customFormat="1" spans="1:8">
      <c r="A7" s="24" t="s">
        <v>9</v>
      </c>
      <c r="B7" s="25" t="str">
        <f>B23</f>
        <v>税 Tax</v>
      </c>
      <c r="C7" s="26">
        <f>H24</f>
        <v>3124.5</v>
      </c>
      <c r="D7" s="27">
        <f>L24</f>
        <v>3141.6</v>
      </c>
      <c r="E7" s="27"/>
      <c r="F7" s="27"/>
      <c r="G7" s="16"/>
      <c r="H7" s="17"/>
    </row>
    <row r="8" s="1" customFormat="1" spans="1:8">
      <c r="A8" s="28"/>
      <c r="B8" s="29" t="s">
        <v>10</v>
      </c>
      <c r="C8" s="30">
        <f>H27</f>
        <v>50000</v>
      </c>
      <c r="D8" s="27">
        <f>L27</f>
        <v>50000</v>
      </c>
      <c r="E8" s="27"/>
      <c r="F8" s="27"/>
      <c r="G8" s="16"/>
      <c r="H8" s="17"/>
    </row>
    <row r="9" s="1" customFormat="1" ht="38.5" customHeight="1" spans="1:12">
      <c r="A9" s="13"/>
      <c r="B9" s="31" t="s">
        <v>11</v>
      </c>
      <c r="C9" s="32"/>
      <c r="D9" s="33"/>
      <c r="E9" s="11"/>
      <c r="F9" s="11"/>
      <c r="H9" s="12"/>
      <c r="I9" s="84" t="s">
        <v>12</v>
      </c>
      <c r="J9" s="84"/>
      <c r="K9" s="84"/>
      <c r="L9" s="85"/>
    </row>
    <row r="10" s="1" customFormat="1" ht="33" spans="1:12">
      <c r="A10" s="34" t="s">
        <v>13</v>
      </c>
      <c r="B10" s="35" t="s">
        <v>14</v>
      </c>
      <c r="C10" s="35"/>
      <c r="D10" s="36" t="s">
        <v>15</v>
      </c>
      <c r="E10" s="36" t="s">
        <v>16</v>
      </c>
      <c r="F10" s="37" t="s">
        <v>17</v>
      </c>
      <c r="G10" s="37" t="s">
        <v>18</v>
      </c>
      <c r="H10" s="38" t="s">
        <v>19</v>
      </c>
      <c r="I10" s="36" t="s">
        <v>16</v>
      </c>
      <c r="J10" s="37" t="s">
        <v>17</v>
      </c>
      <c r="K10" s="37" t="s">
        <v>18</v>
      </c>
      <c r="L10" s="86" t="s">
        <v>19</v>
      </c>
    </row>
    <row r="11" s="1" customFormat="1" spans="1:12">
      <c r="A11" s="39" t="s">
        <v>7</v>
      </c>
      <c r="B11" s="40" t="s">
        <v>20</v>
      </c>
      <c r="C11" s="40"/>
      <c r="D11" s="40"/>
      <c r="E11" s="41"/>
      <c r="F11" s="42"/>
      <c r="G11" s="42"/>
      <c r="H11" s="43"/>
      <c r="I11" s="87" t="s">
        <v>21</v>
      </c>
      <c r="J11" s="72"/>
      <c r="K11" s="72"/>
      <c r="L11" s="88"/>
    </row>
    <row r="12" s="1" customFormat="1" ht="66" spans="1:12">
      <c r="A12" s="44" t="s">
        <v>22</v>
      </c>
      <c r="B12" s="45" t="s">
        <v>23</v>
      </c>
      <c r="C12" s="46" t="s">
        <v>24</v>
      </c>
      <c r="D12" s="47" t="s">
        <v>25</v>
      </c>
      <c r="E12" s="47">
        <v>1</v>
      </c>
      <c r="F12" s="48">
        <v>35</v>
      </c>
      <c r="G12" s="48">
        <v>625</v>
      </c>
      <c r="H12" s="49">
        <f t="shared" ref="H12:H13" si="0">F12*E12*G12</f>
        <v>21875</v>
      </c>
      <c r="I12" s="47">
        <v>1</v>
      </c>
      <c r="J12" s="48">
        <v>32</v>
      </c>
      <c r="K12" s="48">
        <v>625</v>
      </c>
      <c r="L12" s="49">
        <f>J12*I12*K12</f>
        <v>20000</v>
      </c>
    </row>
    <row r="13" s="1" customFormat="1" ht="33" spans="1:12">
      <c r="A13" s="44" t="s">
        <v>26</v>
      </c>
      <c r="B13" s="50" t="s">
        <v>27</v>
      </c>
      <c r="C13" s="46" t="s">
        <v>28</v>
      </c>
      <c r="D13" s="47" t="s">
        <v>25</v>
      </c>
      <c r="E13" s="51">
        <v>1</v>
      </c>
      <c r="F13" s="48">
        <v>35</v>
      </c>
      <c r="G13" s="52">
        <v>100</v>
      </c>
      <c r="H13" s="53">
        <f t="shared" si="0"/>
        <v>3500</v>
      </c>
      <c r="I13" s="51">
        <v>1</v>
      </c>
      <c r="J13" s="48">
        <v>32</v>
      </c>
      <c r="K13" s="52">
        <v>100</v>
      </c>
      <c r="L13" s="53">
        <f>J13*I13*K13</f>
        <v>3200</v>
      </c>
    </row>
    <row r="14" s="1" customFormat="1" spans="1:12">
      <c r="A14" s="54" t="s">
        <v>29</v>
      </c>
      <c r="B14" s="55"/>
      <c r="C14" s="55"/>
      <c r="D14" s="55"/>
      <c r="E14" s="55"/>
      <c r="F14" s="55"/>
      <c r="G14" s="56"/>
      <c r="H14" s="57">
        <f>SUM(H12:H13)</f>
        <v>25375</v>
      </c>
      <c r="I14" s="71" t="s">
        <v>29</v>
      </c>
      <c r="J14" s="71"/>
      <c r="K14" s="71"/>
      <c r="L14" s="89">
        <f>SUM(L10:L13)</f>
        <v>23200</v>
      </c>
    </row>
    <row r="15" s="1" customFormat="1" spans="1:12">
      <c r="A15" s="39" t="s">
        <v>8</v>
      </c>
      <c r="B15" s="40" t="s">
        <v>30</v>
      </c>
      <c r="C15" s="40"/>
      <c r="D15" s="40"/>
      <c r="E15" s="41"/>
      <c r="F15" s="42"/>
      <c r="G15" s="42"/>
      <c r="H15" s="58"/>
      <c r="I15" s="87" t="s">
        <v>31</v>
      </c>
      <c r="J15" s="72"/>
      <c r="K15" s="72"/>
      <c r="L15" s="88"/>
    </row>
    <row r="16" s="1" customFormat="1" ht="49.5" spans="1:12">
      <c r="A16" s="59" t="s">
        <v>32</v>
      </c>
      <c r="B16" s="60" t="s">
        <v>33</v>
      </c>
      <c r="C16" s="61" t="s">
        <v>34</v>
      </c>
      <c r="D16" s="62" t="s">
        <v>35</v>
      </c>
      <c r="E16" s="62">
        <v>1</v>
      </c>
      <c r="F16" s="63">
        <v>60</v>
      </c>
      <c r="G16" s="63">
        <v>30</v>
      </c>
      <c r="H16" s="64">
        <f t="shared" ref="H16:H18" si="1">G16*F16*E16</f>
        <v>1800</v>
      </c>
      <c r="I16" s="62">
        <v>1</v>
      </c>
      <c r="J16" s="63">
        <v>111</v>
      </c>
      <c r="K16" s="63">
        <v>30</v>
      </c>
      <c r="L16" s="64">
        <f t="shared" ref="L16:L18" si="2">K16*J16*I16</f>
        <v>3330</v>
      </c>
    </row>
    <row r="17" s="1" customFormat="1" spans="1:12">
      <c r="A17" s="59" t="s">
        <v>36</v>
      </c>
      <c r="B17" s="60" t="s">
        <v>37</v>
      </c>
      <c r="C17" s="65" t="s">
        <v>38</v>
      </c>
      <c r="D17" s="62" t="s">
        <v>35</v>
      </c>
      <c r="E17" s="62">
        <v>1</v>
      </c>
      <c r="F17" s="63">
        <v>30</v>
      </c>
      <c r="G17" s="63">
        <v>30</v>
      </c>
      <c r="H17" s="64">
        <f t="shared" si="1"/>
        <v>900</v>
      </c>
      <c r="I17" s="62">
        <v>1</v>
      </c>
      <c r="J17" s="63">
        <v>61</v>
      </c>
      <c r="K17" s="63">
        <v>30</v>
      </c>
      <c r="L17" s="64">
        <f t="shared" si="2"/>
        <v>1830</v>
      </c>
    </row>
    <row r="18" s="1" customFormat="1" ht="33" spans="1:12">
      <c r="A18" s="59" t="s">
        <v>39</v>
      </c>
      <c r="B18" s="60" t="s">
        <v>40</v>
      </c>
      <c r="C18" s="61" t="s">
        <v>41</v>
      </c>
      <c r="D18" s="62" t="s">
        <v>42</v>
      </c>
      <c r="E18" s="62">
        <v>1</v>
      </c>
      <c r="F18" s="63">
        <v>20</v>
      </c>
      <c r="G18" s="63">
        <v>50</v>
      </c>
      <c r="H18" s="64">
        <f t="shared" si="1"/>
        <v>1000</v>
      </c>
      <c r="I18" s="62">
        <v>1</v>
      </c>
      <c r="J18" s="63">
        <v>20</v>
      </c>
      <c r="K18" s="63">
        <v>50</v>
      </c>
      <c r="L18" s="64">
        <f t="shared" si="2"/>
        <v>1000</v>
      </c>
    </row>
    <row r="19" s="1" customFormat="1" ht="66" spans="1:12">
      <c r="A19" s="59" t="s">
        <v>43</v>
      </c>
      <c r="B19" s="60" t="s">
        <v>44</v>
      </c>
      <c r="C19" s="61" t="s">
        <v>45</v>
      </c>
      <c r="D19" s="62" t="s">
        <v>46</v>
      </c>
      <c r="E19" s="62">
        <v>1</v>
      </c>
      <c r="F19" s="63">
        <v>40</v>
      </c>
      <c r="G19" s="63">
        <v>500</v>
      </c>
      <c r="H19" s="64">
        <f>E19*F19*G19</f>
        <v>20000</v>
      </c>
      <c r="I19" s="62">
        <v>1</v>
      </c>
      <c r="J19" s="63">
        <v>40</v>
      </c>
      <c r="K19" s="63">
        <v>500</v>
      </c>
      <c r="L19" s="64">
        <f>I19*J19*K19</f>
        <v>20000</v>
      </c>
    </row>
    <row r="20" s="1" customFormat="1" spans="1:12">
      <c r="A20" s="66" t="s">
        <v>47</v>
      </c>
      <c r="B20" s="67" t="s">
        <v>48</v>
      </c>
      <c r="C20" s="68" t="s">
        <v>49</v>
      </c>
      <c r="D20" s="69" t="s">
        <v>50</v>
      </c>
      <c r="E20" s="51">
        <v>1</v>
      </c>
      <c r="F20" s="52">
        <v>1</v>
      </c>
      <c r="G20" s="52">
        <v>3000</v>
      </c>
      <c r="H20" s="70">
        <f>F20*E20*G20</f>
        <v>3000</v>
      </c>
      <c r="I20" s="51">
        <v>1</v>
      </c>
      <c r="J20" s="52">
        <v>1</v>
      </c>
      <c r="K20" s="52">
        <v>3000</v>
      </c>
      <c r="L20" s="70">
        <f>J20*I20*K20</f>
        <v>3000</v>
      </c>
    </row>
    <row r="21" s="1" customFormat="1" ht="15" customHeight="1" spans="1:12">
      <c r="A21" s="54" t="s">
        <v>29</v>
      </c>
      <c r="B21" s="55"/>
      <c r="C21" s="55"/>
      <c r="D21" s="55"/>
      <c r="E21" s="55"/>
      <c r="F21" s="55"/>
      <c r="G21" s="56"/>
      <c r="H21" s="57">
        <f>SUM(H16:H20)</f>
        <v>26700</v>
      </c>
      <c r="I21" s="71" t="s">
        <v>29</v>
      </c>
      <c r="J21" s="71"/>
      <c r="K21" s="71"/>
      <c r="L21" s="89">
        <f>SUM(L16:L20)</f>
        <v>29160</v>
      </c>
    </row>
    <row r="22" s="1" customFormat="1" spans="1:12">
      <c r="A22" s="71" t="s">
        <v>51</v>
      </c>
      <c r="B22" s="71"/>
      <c r="C22" s="71"/>
      <c r="D22" s="71"/>
      <c r="E22" s="71"/>
      <c r="F22" s="71"/>
      <c r="G22" s="71"/>
      <c r="H22" s="57">
        <f>H14+H21</f>
        <v>52075</v>
      </c>
      <c r="I22" s="71" t="s">
        <v>51</v>
      </c>
      <c r="J22" s="71"/>
      <c r="K22" s="71"/>
      <c r="L22" s="89">
        <f>L14+L21</f>
        <v>52360</v>
      </c>
    </row>
    <row r="23" s="1" customFormat="1" spans="1:12">
      <c r="A23" s="72">
        <v>3</v>
      </c>
      <c r="B23" s="40" t="s">
        <v>52</v>
      </c>
      <c r="C23" s="73">
        <v>0.06</v>
      </c>
      <c r="D23" s="74"/>
      <c r="E23" s="74"/>
      <c r="F23" s="74"/>
      <c r="G23" s="75"/>
      <c r="H23" s="43"/>
      <c r="I23" s="87" t="s">
        <v>52</v>
      </c>
      <c r="J23" s="72"/>
      <c r="K23" s="72"/>
      <c r="L23" s="88"/>
    </row>
    <row r="24" s="1" customFormat="1" spans="1:12">
      <c r="A24" s="71" t="s">
        <v>29</v>
      </c>
      <c r="B24" s="71"/>
      <c r="C24" s="71"/>
      <c r="D24" s="71"/>
      <c r="E24" s="71"/>
      <c r="F24" s="71"/>
      <c r="G24" s="71"/>
      <c r="H24" s="57">
        <f>H22*0.06</f>
        <v>3124.5</v>
      </c>
      <c r="I24" s="71" t="s">
        <v>29</v>
      </c>
      <c r="J24" s="71"/>
      <c r="K24" s="71"/>
      <c r="L24" s="90">
        <f>L22*0.06</f>
        <v>3141.6</v>
      </c>
    </row>
    <row r="25" s="2" customFormat="1" spans="1:12">
      <c r="A25" s="76"/>
      <c r="B25" s="77"/>
      <c r="C25" s="77"/>
      <c r="D25" s="77"/>
      <c r="E25" s="77"/>
      <c r="F25" s="77"/>
      <c r="G25" s="78"/>
      <c r="H25" s="79"/>
      <c r="I25" s="91"/>
      <c r="J25" s="91"/>
      <c r="K25" s="91"/>
      <c r="L25" s="91"/>
    </row>
    <row r="26" s="1" customFormat="1" spans="1:12">
      <c r="A26" s="80" t="s">
        <v>53</v>
      </c>
      <c r="B26" s="80"/>
      <c r="C26" s="80"/>
      <c r="D26" s="80"/>
      <c r="E26" s="80"/>
      <c r="F26" s="80"/>
      <c r="G26" s="80"/>
      <c r="H26" s="81">
        <f>H22+H24</f>
        <v>55199.5</v>
      </c>
      <c r="I26" s="92" t="s">
        <v>53</v>
      </c>
      <c r="J26" s="93"/>
      <c r="K26" s="94"/>
      <c r="L26" s="90">
        <f>L22+L24</f>
        <v>55501.6</v>
      </c>
    </row>
    <row r="27" s="3" customFormat="1" ht="22.5" spans="1:12">
      <c r="A27" s="82" t="s">
        <v>54</v>
      </c>
      <c r="B27" s="82"/>
      <c r="C27" s="82"/>
      <c r="D27" s="82"/>
      <c r="E27" s="82"/>
      <c r="F27" s="82"/>
      <c r="G27" s="82"/>
      <c r="H27" s="83">
        <v>50000</v>
      </c>
      <c r="I27" s="95" t="s">
        <v>55</v>
      </c>
      <c r="J27" s="95"/>
      <c r="K27" s="95"/>
      <c r="L27" s="96">
        <f>H27</f>
        <v>50000</v>
      </c>
    </row>
  </sheetData>
  <mergeCells count="25">
    <mergeCell ref="A2:C2"/>
    <mergeCell ref="D4:F4"/>
    <mergeCell ref="D5:F5"/>
    <mergeCell ref="D6:F6"/>
    <mergeCell ref="D7:F7"/>
    <mergeCell ref="D8:F8"/>
    <mergeCell ref="I9:L9"/>
    <mergeCell ref="I11:L11"/>
    <mergeCell ref="A14:G14"/>
    <mergeCell ref="I14:K14"/>
    <mergeCell ref="I15:L15"/>
    <mergeCell ref="A21:G21"/>
    <mergeCell ref="I21:K21"/>
    <mergeCell ref="A22:G22"/>
    <mergeCell ref="I22:K22"/>
    <mergeCell ref="C23:G23"/>
    <mergeCell ref="I23:L23"/>
    <mergeCell ref="A24:G24"/>
    <mergeCell ref="I24:K24"/>
    <mergeCell ref="A25:G25"/>
    <mergeCell ref="I25:L25"/>
    <mergeCell ref="A26:G26"/>
    <mergeCell ref="I26:K26"/>
    <mergeCell ref="A27:G27"/>
    <mergeCell ref="I27:K27"/>
  </mergeCells>
  <pageMargins left="0.7" right="0.7" top="0.75" bottom="0.75" header="0.3" footer="0.3"/>
  <pageSetup paperSize="9" orientation="landscape"/>
  <headerFooter/>
  <ignoredErrors>
    <ignoredError sqref="A5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2025-04-07T07:17:47Z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A20845F3E4E64DAA86A68AFAD2D7C8AA_13</vt:lpwstr>
  </property>
  <property fmtid="{D5CDD505-2E9C-101B-9397-08002B2CF9AE}" pid="10" name="KSOProductBuildVer">
    <vt:lpwstr>2052-12.1.0.20305</vt:lpwstr>
  </property>
</Properties>
</file>