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Video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<sst xmlns="http://schemas.openxmlformats.org/spreadsheetml/2006/main" count="99" uniqueCount="51">
  <si>
    <t>Quotation</t>
  </si>
  <si>
    <t>Client:</t>
  </si>
  <si>
    <t>AstraZeneca</t>
  </si>
  <si>
    <t xml:space="preserve">Project Name: </t>
  </si>
  <si>
    <t>2024AZ血液肿瘤品牌视频制作</t>
  </si>
  <si>
    <t>Supplier Contact Information:</t>
  </si>
  <si>
    <t>Winnie.yang@ubs-cn.com</t>
  </si>
  <si>
    <t>Effective Date:</t>
  </si>
  <si>
    <t>预估PE</t>
  </si>
  <si>
    <t>Item</t>
  </si>
  <si>
    <t>Cost</t>
  </si>
  <si>
    <t>成本包含5500元客户用于购买内部活动的文化衫。客户会提供1688链接，由我方支付</t>
  </si>
  <si>
    <t>I.Video</t>
  </si>
  <si>
    <t>Sub-total</t>
  </si>
  <si>
    <t>预计成本合计+5500元客户预留费用用于内部活动文化衫购买
（已含税6%）</t>
  </si>
  <si>
    <t>TAX 6%</t>
  </si>
  <si>
    <t>预估毛利润</t>
  </si>
  <si>
    <t>Total</t>
  </si>
  <si>
    <t>毛利率</t>
  </si>
  <si>
    <t>Description</t>
  </si>
  <si>
    <t>AZ Annual Rate
(if have, list year)</t>
  </si>
  <si>
    <t>Unit Price</t>
  </si>
  <si>
    <t>Unit</t>
  </si>
  <si>
    <t>Quantity</t>
  </si>
  <si>
    <t>Amount</t>
  </si>
  <si>
    <t>宣传视频制作（3分钟）</t>
  </si>
  <si>
    <t>Video脚本(new work)</t>
  </si>
  <si>
    <t>包括视频创意、医学相关内容撰写、分镜头脚本、视频文案</t>
  </si>
  <si>
    <t>个</t>
  </si>
  <si>
    <t>资深摄像师（含设备）</t>
  </si>
  <si>
    <t>5年以上相关经验</t>
  </si>
  <si>
    <t>人/天</t>
  </si>
  <si>
    <t>视频制作供应商成本（因脚本暂未确定，只根据时长初步预估。最终价格需根据脚本确定）</t>
  </si>
  <si>
    <t>灯光师（含设备）</t>
  </si>
  <si>
    <t>专业灯光师</t>
  </si>
  <si>
    <t>视频剪辑</t>
  </si>
  <si>
    <t>后期剪辑精剪</t>
  </si>
  <si>
    <t>小时/hour(s)</t>
  </si>
  <si>
    <t>音乐</t>
  </si>
  <si>
    <t>片中配乐</t>
  </si>
  <si>
    <t>段</t>
  </si>
  <si>
    <t>动画特效</t>
  </si>
  <si>
    <t>二维动画</t>
  </si>
  <si>
    <t>秒</t>
  </si>
  <si>
    <t>音效</t>
  </si>
  <si>
    <t>片中特效音乐</t>
  </si>
  <si>
    <t>中文配音</t>
  </si>
  <si>
    <t>中文专业配音</t>
  </si>
  <si>
    <t>分钟</t>
  </si>
  <si>
    <t>中文字幕</t>
  </si>
  <si>
    <t>Total：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</si>
</sst>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  <numFmt numFmtId="178" formatCode="0_ "/>
    <numFmt numFmtId="179" formatCode="\¥#,##0.00;[Red]\¥#,##0.00"/>
  </numFmts>
  <fonts count="30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11"/>
      <name val="微软雅黑"/>
      <charset val="134"/>
    </font>
    <font>
      <b/>
      <sz val="10"/>
      <color rgb="FFFF0000"/>
      <name val="宋体"/>
      <charset val="134"/>
    </font>
    <font>
      <b/>
      <sz val="22"/>
      <name val="思源黑体 CN Bold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9" borderId="2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24" applyNumberFormat="0" applyAlignment="0" applyProtection="0">
      <alignment vertical="center"/>
    </xf>
    <xf numFmtId="0" fontId="20" fillId="11" borderId="25" applyNumberFormat="0" applyAlignment="0" applyProtection="0">
      <alignment vertical="center"/>
    </xf>
    <xf numFmtId="0" fontId="21" fillId="11" borderId="24" applyNumberFormat="0" applyAlignment="0" applyProtection="0">
      <alignment vertical="center"/>
    </xf>
    <xf numFmtId="0" fontId="22" fillId="12" borderId="26" applyNumberFormat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50" applyFont="1"/>
    <xf numFmtId="0" fontId="0" fillId="0" borderId="0" xfId="50"/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Fill="1" applyBorder="1" applyAlignment="1">
      <alignment vertical="center"/>
    </xf>
    <xf numFmtId="0" fontId="4" fillId="0" borderId="0" xfId="6" applyFill="1" applyBorder="1" applyAlignment="1">
      <alignment horizontal="left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right" vertical="center"/>
    </xf>
    <xf numFmtId="0" fontId="5" fillId="2" borderId="1" xfId="49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/>
    </xf>
    <xf numFmtId="0" fontId="2" fillId="3" borderId="3" xfId="49" applyFont="1" applyFill="1" applyBorder="1" applyAlignment="1">
      <alignment horizontal="left" vertical="center"/>
    </xf>
    <xf numFmtId="0" fontId="2" fillId="3" borderId="4" xfId="49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right" vertical="center" wrapText="1"/>
    </xf>
    <xf numFmtId="177" fontId="2" fillId="0" borderId="4" xfId="1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right" vertical="center" wrapText="1"/>
    </xf>
    <xf numFmtId="177" fontId="2" fillId="5" borderId="8" xfId="1" applyNumberFormat="1" applyFont="1" applyFill="1" applyBorder="1" applyAlignment="1">
      <alignment horizontal="right" vertical="center"/>
    </xf>
    <xf numFmtId="176" fontId="2" fillId="5" borderId="9" xfId="49" applyNumberFormat="1" applyFont="1" applyFill="1" applyBorder="1" applyAlignment="1">
      <alignment horizontal="right" vertical="center"/>
    </xf>
    <xf numFmtId="177" fontId="2" fillId="5" borderId="10" xfId="49" applyNumberFormat="1" applyFont="1" applyFill="1" applyBorder="1" applyAlignment="1">
      <alignment horizontal="right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1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5" fillId="3" borderId="5" xfId="49" applyFont="1" applyFill="1" applyBorder="1" applyAlignment="1">
      <alignment horizontal="left" vertical="center"/>
    </xf>
    <xf numFmtId="0" fontId="5" fillId="3" borderId="12" xfId="49" applyFont="1" applyFill="1" applyBorder="1" applyAlignment="1">
      <alignment horizontal="left" vertical="center"/>
    </xf>
    <xf numFmtId="0" fontId="5" fillId="3" borderId="6" xfId="49" applyFont="1" applyFill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7" fillId="6" borderId="14" xfId="49" applyFont="1" applyFill="1" applyBorder="1" applyAlignment="1">
      <alignment horizontal="center" vertical="center"/>
    </xf>
    <xf numFmtId="40" fontId="6" fillId="0" borderId="13" xfId="52" applyNumberFormat="1" applyFont="1" applyBorder="1" applyAlignment="1">
      <alignment horizontal="center" vertical="center"/>
    </xf>
    <xf numFmtId="9" fontId="3" fillId="0" borderId="13" xfId="52" applyNumberFormat="1" applyFont="1" applyBorder="1" applyAlignment="1">
      <alignment horizontal="center" vertical="center"/>
    </xf>
    <xf numFmtId="178" fontId="3" fillId="0" borderId="13" xfId="52" applyNumberFormat="1" applyFont="1" applyBorder="1" applyAlignment="1">
      <alignment horizontal="center" vertical="center"/>
    </xf>
    <xf numFmtId="37" fontId="6" fillId="0" borderId="4" xfId="1" applyNumberFormat="1" applyFont="1" applyFill="1" applyBorder="1" applyAlignment="1">
      <alignment horizontal="center" vertical="center"/>
    </xf>
    <xf numFmtId="0" fontId="7" fillId="6" borderId="15" xfId="49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0" borderId="3" xfId="51" applyFont="1" applyBorder="1" applyAlignment="1">
      <alignment horizontal="left" vertical="center" wrapText="1"/>
    </xf>
    <xf numFmtId="0" fontId="7" fillId="6" borderId="16" xfId="49" applyFont="1" applyFill="1" applyBorder="1" applyAlignment="1">
      <alignment horizontal="center" vertical="center"/>
    </xf>
    <xf numFmtId="0" fontId="2" fillId="0" borderId="5" xfId="51" applyFont="1" applyBorder="1" applyAlignment="1">
      <alignment horizontal="right" vertical="center" wrapText="1"/>
    </xf>
    <xf numFmtId="0" fontId="2" fillId="0" borderId="12" xfId="51" applyFont="1" applyBorder="1" applyAlignment="1">
      <alignment horizontal="right" vertical="center" wrapText="1"/>
    </xf>
    <xf numFmtId="0" fontId="2" fillId="0" borderId="17" xfId="51" applyFont="1" applyBorder="1" applyAlignment="1">
      <alignment horizontal="right" vertical="center" wrapText="1"/>
    </xf>
    <xf numFmtId="179" fontId="2" fillId="0" borderId="4" xfId="1" applyNumberFormat="1" applyFont="1" applyFill="1" applyBorder="1" applyAlignment="1">
      <alignment horizontal="right" vertical="center"/>
    </xf>
    <xf numFmtId="176" fontId="2" fillId="7" borderId="18" xfId="49" applyNumberFormat="1" applyFont="1" applyFill="1" applyBorder="1" applyAlignment="1">
      <alignment horizontal="right" vertical="center"/>
    </xf>
    <xf numFmtId="176" fontId="2" fillId="7" borderId="19" xfId="49" applyNumberFormat="1" applyFont="1" applyFill="1" applyBorder="1" applyAlignment="1">
      <alignment horizontal="right" vertical="center"/>
    </xf>
    <xf numFmtId="176" fontId="2" fillId="7" borderId="20" xfId="49" applyNumberFormat="1" applyFont="1" applyFill="1" applyBorder="1" applyAlignment="1">
      <alignment horizontal="right" vertical="center"/>
    </xf>
    <xf numFmtId="177" fontId="2" fillId="7" borderId="10" xfId="49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176" fontId="8" fillId="0" borderId="0" xfId="51" applyNumberFormat="1" applyFont="1" applyFill="1" applyAlignment="1">
      <alignment horizontal="left"/>
    </xf>
    <xf numFmtId="0" fontId="9" fillId="0" borderId="0" xfId="0" applyFont="1" applyAlignment="1">
      <alignment horizontal="center" vertical="center"/>
    </xf>
    <xf numFmtId="0" fontId="5" fillId="8" borderId="1" xfId="49" applyFont="1" applyFill="1" applyBorder="1" applyAlignment="1">
      <alignment horizontal="center" vertical="center"/>
    </xf>
    <xf numFmtId="0" fontId="5" fillId="8" borderId="2" xfId="49" applyFont="1" applyFill="1" applyBorder="1" applyAlignment="1">
      <alignment horizontal="center" vertical="center"/>
    </xf>
    <xf numFmtId="0" fontId="5" fillId="0" borderId="0" xfId="49" applyFont="1" applyFill="1" applyAlignment="1">
      <alignment horizontal="center" vertical="center" wrapText="1"/>
    </xf>
    <xf numFmtId="9" fontId="2" fillId="5" borderId="10" xfId="3" applyFont="1" applyFill="1" applyBorder="1" applyAlignment="1" applyProtection="1">
      <alignment horizontal="right" vertical="center"/>
    </xf>
    <xf numFmtId="0" fontId="10" fillId="0" borderId="0" xfId="50" applyFont="1" applyAlignment="1">
      <alignment vertical="center" wrapText="1"/>
    </xf>
    <xf numFmtId="0" fontId="10" fillId="0" borderId="0" xfId="50" applyFont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9"/>
  <sheetViews>
    <sheetView tabSelected="1" zoomScale="55" zoomScaleNormal="55" workbookViewId="0">
      <selection activeCell="E3" sqref="E3"/>
    </sheetView>
  </sheetViews>
  <sheetFormatPr defaultColWidth="8.875" defaultRowHeight="14.25"/>
  <cols>
    <col min="1" max="1" width="6.375" customWidth="1"/>
    <col min="2" max="2" width="28.375" customWidth="1"/>
    <col min="3" max="3" width="40.125" customWidth="1"/>
    <col min="4" max="4" width="11.875" customWidth="1"/>
    <col min="5" max="5" width="10.625" customWidth="1"/>
    <col min="6" max="6" width="10.5" customWidth="1"/>
    <col min="7" max="7" width="11.375" customWidth="1"/>
    <col min="8" max="8" width="17.625" customWidth="1"/>
    <col min="10" max="10" width="53.375" customWidth="1"/>
    <col min="11" max="11" width="47.325" customWidth="1"/>
    <col min="12" max="12" width="23.3833333333333" customWidth="1"/>
    <col min="13" max="13" width="14.4583333333333" customWidth="1"/>
    <col min="14" max="14" width="15.8916666666667" customWidth="1"/>
    <col min="15" max="15" width="13.0333333333333" customWidth="1"/>
    <col min="16" max="16" width="15.8916666666667" customWidth="1"/>
  </cols>
  <sheetData>
    <row r="1" ht="40.5" spans="2:8">
      <c r="B1" s="3" t="s">
        <v>0</v>
      </c>
      <c r="C1" s="3"/>
      <c r="D1" s="4"/>
      <c r="E1" s="4"/>
      <c r="F1" s="4"/>
      <c r="G1" s="4"/>
      <c r="H1" s="4"/>
    </row>
    <row r="2" ht="16.5" spans="2:8">
      <c r="B2" s="5" t="s">
        <v>1</v>
      </c>
      <c r="C2" s="6" t="s">
        <v>2</v>
      </c>
      <c r="D2" s="7"/>
      <c r="E2" s="8"/>
      <c r="F2" s="8"/>
      <c r="G2" s="9"/>
      <c r="H2" s="9"/>
    </row>
    <row r="3" ht="16.5" spans="2:8">
      <c r="B3" s="5" t="s">
        <v>3</v>
      </c>
      <c r="C3" s="6" t="s">
        <v>4</v>
      </c>
      <c r="D3" s="10"/>
      <c r="E3" s="8"/>
      <c r="F3" s="8"/>
      <c r="G3" s="9"/>
      <c r="H3" s="9"/>
    </row>
    <row r="4" ht="16.5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ht="16.5" spans="2:8">
      <c r="B5" s="11" t="s">
        <v>7</v>
      </c>
      <c r="C5" s="13"/>
      <c r="D5" s="11"/>
      <c r="E5" s="11"/>
      <c r="F5" s="11"/>
      <c r="G5" s="11"/>
      <c r="H5" s="11"/>
    </row>
    <row r="6" ht="36" spans="2:11">
      <c r="B6" s="14"/>
      <c r="C6" s="14"/>
      <c r="D6" s="14"/>
      <c r="E6" s="14"/>
      <c r="F6" s="14"/>
      <c r="G6" s="14"/>
      <c r="H6" s="14"/>
      <c r="J6" s="58" t="s">
        <v>8</v>
      </c>
      <c r="K6" s="58"/>
    </row>
    <row r="7" ht="15" spans="2:16">
      <c r="B7" s="15" t="s">
        <v>9</v>
      </c>
      <c r="C7" s="16" t="s">
        <v>10</v>
      </c>
      <c r="D7" s="17"/>
      <c r="E7" s="18"/>
      <c r="F7" s="18"/>
      <c r="G7" s="18"/>
      <c r="H7" s="18"/>
      <c r="J7" s="59" t="s">
        <v>9</v>
      </c>
      <c r="K7" s="60" t="s">
        <v>10</v>
      </c>
      <c r="L7" s="61" t="s">
        <v>11</v>
      </c>
      <c r="M7" s="18"/>
      <c r="N7" s="18"/>
      <c r="O7" s="18"/>
      <c r="P7" s="18"/>
    </row>
    <row r="8" ht="16.5" spans="2:16">
      <c r="B8" s="19" t="s">
        <v>12</v>
      </c>
      <c r="C8" s="20"/>
      <c r="D8" s="17"/>
      <c r="E8" s="18"/>
      <c r="F8" s="18"/>
      <c r="G8" s="18"/>
      <c r="H8" s="18"/>
      <c r="J8" s="19" t="s">
        <v>12</v>
      </c>
      <c r="K8" s="20"/>
      <c r="L8" s="61"/>
      <c r="M8" s="18"/>
      <c r="N8" s="18"/>
      <c r="O8" s="18"/>
      <c r="P8" s="18"/>
    </row>
    <row r="9" ht="16.5" spans="2:16">
      <c r="B9" s="21" t="s">
        <v>13</v>
      </c>
      <c r="C9" s="22">
        <v>84400</v>
      </c>
      <c r="D9" s="17"/>
      <c r="E9" s="18"/>
      <c r="F9" s="18"/>
      <c r="G9" s="18"/>
      <c r="H9" s="18"/>
      <c r="J9" s="21" t="s">
        <v>13</v>
      </c>
      <c r="K9" s="22">
        <f>Video!P27</f>
        <v>40000</v>
      </c>
      <c r="L9" s="61"/>
      <c r="M9" s="18"/>
      <c r="N9" s="18"/>
      <c r="O9" s="18"/>
      <c r="P9" s="18"/>
    </row>
    <row r="10" ht="16.5" spans="2:16">
      <c r="B10" s="23"/>
      <c r="C10" s="24"/>
      <c r="D10" s="17"/>
      <c r="E10" s="18"/>
      <c r="F10" s="18"/>
      <c r="G10" s="18"/>
      <c r="H10" s="18"/>
      <c r="J10" s="23"/>
      <c r="K10" s="24"/>
      <c r="L10" s="61"/>
      <c r="M10" s="18"/>
      <c r="N10" s="18"/>
      <c r="O10" s="18"/>
      <c r="P10" s="18"/>
    </row>
    <row r="11" ht="33" spans="2:16">
      <c r="B11" s="25" t="s">
        <v>13</v>
      </c>
      <c r="C11" s="26">
        <v>84400</v>
      </c>
      <c r="D11" s="17"/>
      <c r="E11" s="18"/>
      <c r="F11" s="18"/>
      <c r="G11" s="18"/>
      <c r="H11" s="18"/>
      <c r="J11" s="25" t="s">
        <v>14</v>
      </c>
      <c r="K11" s="26">
        <f>(K9+5500)*1.06</f>
        <v>48230</v>
      </c>
      <c r="L11" s="61"/>
      <c r="M11" s="18"/>
      <c r="N11" s="18"/>
      <c r="O11" s="18"/>
      <c r="P11" s="18"/>
    </row>
    <row r="12" ht="16.5" spans="2:16">
      <c r="B12" s="25" t="s">
        <v>15</v>
      </c>
      <c r="C12" s="26">
        <v>5064</v>
      </c>
      <c r="D12" s="17"/>
      <c r="E12" s="18"/>
      <c r="F12" s="18"/>
      <c r="G12" s="18"/>
      <c r="H12" s="18"/>
      <c r="J12" s="25" t="s">
        <v>16</v>
      </c>
      <c r="K12" s="26">
        <f>C13-K11</f>
        <v>41234</v>
      </c>
      <c r="L12" s="61"/>
      <c r="M12" s="18"/>
      <c r="N12" s="18"/>
      <c r="O12" s="18"/>
      <c r="P12" s="18"/>
    </row>
    <row r="13" ht="17.25" spans="2:16">
      <c r="B13" s="27" t="s">
        <v>17</v>
      </c>
      <c r="C13" s="28">
        <v>89464</v>
      </c>
      <c r="D13" s="17"/>
      <c r="E13" s="18"/>
      <c r="F13" s="18"/>
      <c r="G13" s="18"/>
      <c r="H13" s="18"/>
      <c r="J13" s="27" t="s">
        <v>18</v>
      </c>
      <c r="K13" s="62">
        <f>K12/C13</f>
        <v>0.460900473933649</v>
      </c>
      <c r="L13" s="61"/>
      <c r="M13" s="18"/>
      <c r="N13" s="18"/>
      <c r="O13" s="18"/>
      <c r="P13" s="18"/>
    </row>
    <row r="14" ht="15.75" spans="2:16">
      <c r="B14" s="18"/>
      <c r="C14" s="17"/>
      <c r="D14" s="17"/>
      <c r="E14" s="18"/>
      <c r="F14" s="18"/>
      <c r="G14" s="18"/>
      <c r="H14" s="18"/>
      <c r="J14" s="18"/>
      <c r="K14" s="17"/>
      <c r="L14" s="17"/>
      <c r="M14" s="18"/>
      <c r="N14" s="18"/>
      <c r="O14" s="18"/>
      <c r="P14" s="18"/>
    </row>
    <row r="15" ht="66" customHeight="1" spans="2:16">
      <c r="B15" s="29" t="s">
        <v>9</v>
      </c>
      <c r="C15" s="30" t="s">
        <v>19</v>
      </c>
      <c r="D15" s="30" t="s">
        <v>20</v>
      </c>
      <c r="E15" s="31" t="s">
        <v>21</v>
      </c>
      <c r="F15" s="31" t="s">
        <v>22</v>
      </c>
      <c r="G15" s="31" t="s">
        <v>23</v>
      </c>
      <c r="H15" s="32" t="s">
        <v>24</v>
      </c>
      <c r="J15" s="29" t="s">
        <v>9</v>
      </c>
      <c r="K15" s="30" t="s">
        <v>19</v>
      </c>
      <c r="L15" s="30" t="s">
        <v>20</v>
      </c>
      <c r="M15" s="31" t="s">
        <v>21</v>
      </c>
      <c r="N15" s="31" t="s">
        <v>22</v>
      </c>
      <c r="O15" s="31" t="s">
        <v>23</v>
      </c>
      <c r="P15" s="32" t="s">
        <v>24</v>
      </c>
    </row>
    <row r="16" ht="15.95" customHeight="1" spans="2:16">
      <c r="B16" s="33" t="s">
        <v>25</v>
      </c>
      <c r="C16" s="34"/>
      <c r="D16" s="34"/>
      <c r="E16" s="34"/>
      <c r="F16" s="34"/>
      <c r="G16" s="34"/>
      <c r="H16" s="35"/>
      <c r="J16" s="33" t="s">
        <v>25</v>
      </c>
      <c r="K16" s="34"/>
      <c r="L16" s="34"/>
      <c r="M16" s="34"/>
      <c r="N16" s="34"/>
      <c r="O16" s="34"/>
      <c r="P16" s="35"/>
    </row>
    <row r="17" s="1" customFormat="1" ht="71" customHeight="1" spans="2:19">
      <c r="B17" s="36" t="s">
        <v>26</v>
      </c>
      <c r="C17" s="37" t="s">
        <v>27</v>
      </c>
      <c r="D17" s="38">
        <v>2024</v>
      </c>
      <c r="E17" s="39">
        <v>4600</v>
      </c>
      <c r="F17" s="40" t="s">
        <v>28</v>
      </c>
      <c r="G17" s="41">
        <v>1</v>
      </c>
      <c r="H17" s="42">
        <f>E17*G17</f>
        <v>4600</v>
      </c>
      <c r="J17" s="36" t="s">
        <v>26</v>
      </c>
      <c r="K17" s="37" t="s">
        <v>27</v>
      </c>
      <c r="L17" s="38">
        <v>2024</v>
      </c>
      <c r="M17" s="39">
        <v>0</v>
      </c>
      <c r="N17" s="40" t="s">
        <v>28</v>
      </c>
      <c r="O17" s="41">
        <v>1</v>
      </c>
      <c r="P17" s="42">
        <f>M17*O17</f>
        <v>0</v>
      </c>
      <c r="Q17" s="63"/>
      <c r="R17" s="63"/>
      <c r="S17"/>
    </row>
    <row r="18" s="1" customFormat="1" ht="49" customHeight="1" spans="2:18">
      <c r="B18" s="36" t="s">
        <v>29</v>
      </c>
      <c r="C18" s="37" t="s">
        <v>30</v>
      </c>
      <c r="D18" s="43"/>
      <c r="E18" s="39">
        <v>3950</v>
      </c>
      <c r="F18" s="44" t="s">
        <v>31</v>
      </c>
      <c r="G18" s="41">
        <v>2</v>
      </c>
      <c r="H18" s="42">
        <f t="shared" ref="H18:H25" si="0">E18*G18</f>
        <v>7900</v>
      </c>
      <c r="J18" s="36" t="s">
        <v>29</v>
      </c>
      <c r="K18" s="37" t="s">
        <v>30</v>
      </c>
      <c r="L18" s="43"/>
      <c r="M18" s="39">
        <v>3000</v>
      </c>
      <c r="N18" s="44" t="s">
        <v>31</v>
      </c>
      <c r="O18" s="41">
        <v>2</v>
      </c>
      <c r="P18" s="42">
        <f t="shared" ref="P18:P25" si="1">M18*O18</f>
        <v>6000</v>
      </c>
      <c r="Q18" s="64" t="s">
        <v>32</v>
      </c>
      <c r="R18" s="64"/>
    </row>
    <row r="19" ht="40" customHeight="1" spans="2:18">
      <c r="B19" s="36" t="s">
        <v>33</v>
      </c>
      <c r="C19" s="37" t="s">
        <v>34</v>
      </c>
      <c r="D19" s="43"/>
      <c r="E19" s="39">
        <v>1300</v>
      </c>
      <c r="F19" s="44" t="s">
        <v>31</v>
      </c>
      <c r="G19" s="45">
        <v>2</v>
      </c>
      <c r="H19" s="42">
        <f t="shared" si="0"/>
        <v>2600</v>
      </c>
      <c r="J19" s="36" t="s">
        <v>33</v>
      </c>
      <c r="K19" s="37" t="s">
        <v>34</v>
      </c>
      <c r="L19" s="43"/>
      <c r="M19" s="39">
        <v>1000</v>
      </c>
      <c r="N19" s="44" t="s">
        <v>31</v>
      </c>
      <c r="O19" s="45">
        <v>2</v>
      </c>
      <c r="P19" s="42">
        <f t="shared" si="1"/>
        <v>2000</v>
      </c>
      <c r="Q19" s="64"/>
      <c r="R19" s="64"/>
    </row>
    <row r="20" ht="42" customHeight="1" spans="2:18">
      <c r="B20" s="36" t="s">
        <v>35</v>
      </c>
      <c r="C20" s="37" t="s">
        <v>36</v>
      </c>
      <c r="D20" s="43"/>
      <c r="E20" s="39">
        <v>500</v>
      </c>
      <c r="F20" s="40" t="s">
        <v>37</v>
      </c>
      <c r="G20" s="41">
        <v>100</v>
      </c>
      <c r="H20" s="42">
        <f t="shared" si="0"/>
        <v>50000</v>
      </c>
      <c r="J20" s="36" t="s">
        <v>35</v>
      </c>
      <c r="K20" s="37" t="s">
        <v>36</v>
      </c>
      <c r="L20" s="43"/>
      <c r="M20" s="39">
        <v>180</v>
      </c>
      <c r="N20" s="40" t="s">
        <v>37</v>
      </c>
      <c r="O20" s="41">
        <v>100</v>
      </c>
      <c r="P20" s="42">
        <f t="shared" si="1"/>
        <v>18000</v>
      </c>
      <c r="Q20" s="64"/>
      <c r="R20" s="64"/>
    </row>
    <row r="21" s="1" customFormat="1" ht="29" customHeight="1" spans="2:18">
      <c r="B21" s="36" t="s">
        <v>38</v>
      </c>
      <c r="C21" s="37" t="s">
        <v>39</v>
      </c>
      <c r="D21" s="43"/>
      <c r="E21" s="39">
        <v>1700</v>
      </c>
      <c r="F21" s="40" t="s">
        <v>40</v>
      </c>
      <c r="G21" s="41">
        <v>1</v>
      </c>
      <c r="H21" s="42">
        <f t="shared" si="0"/>
        <v>1700</v>
      </c>
      <c r="J21" s="36" t="s">
        <v>38</v>
      </c>
      <c r="K21" s="37" t="s">
        <v>39</v>
      </c>
      <c r="L21" s="43"/>
      <c r="M21" s="39">
        <v>1000</v>
      </c>
      <c r="N21" s="40" t="s">
        <v>40</v>
      </c>
      <c r="O21" s="41">
        <v>1</v>
      </c>
      <c r="P21" s="42">
        <f t="shared" si="1"/>
        <v>1000</v>
      </c>
      <c r="Q21" s="64"/>
      <c r="R21" s="64"/>
    </row>
    <row r="22" ht="42" customHeight="1" spans="2:18">
      <c r="B22" s="36" t="s">
        <v>41</v>
      </c>
      <c r="C22" s="37" t="s">
        <v>42</v>
      </c>
      <c r="D22" s="43"/>
      <c r="E22" s="39">
        <v>230</v>
      </c>
      <c r="F22" s="40" t="s">
        <v>43</v>
      </c>
      <c r="G22" s="41">
        <v>55</v>
      </c>
      <c r="H22" s="42">
        <f t="shared" si="0"/>
        <v>12650</v>
      </c>
      <c r="J22" s="36" t="s">
        <v>41</v>
      </c>
      <c r="K22" s="37" t="s">
        <v>42</v>
      </c>
      <c r="L22" s="43"/>
      <c r="M22" s="39">
        <v>180</v>
      </c>
      <c r="N22" s="40" t="s">
        <v>43</v>
      </c>
      <c r="O22" s="41">
        <v>55</v>
      </c>
      <c r="P22" s="42">
        <f t="shared" si="1"/>
        <v>9900</v>
      </c>
      <c r="Q22" s="64"/>
      <c r="R22" s="64"/>
    </row>
    <row r="23" customFormat="1" ht="23" customHeight="1" spans="2:18">
      <c r="B23" s="36" t="s">
        <v>44</v>
      </c>
      <c r="C23" s="37" t="s">
        <v>45</v>
      </c>
      <c r="D23" s="43"/>
      <c r="E23" s="39">
        <v>1500</v>
      </c>
      <c r="F23" s="40" t="s">
        <v>40</v>
      </c>
      <c r="G23" s="41">
        <v>1</v>
      </c>
      <c r="H23" s="42">
        <f t="shared" si="0"/>
        <v>1500</v>
      </c>
      <c r="J23" s="36" t="s">
        <v>44</v>
      </c>
      <c r="K23" s="37" t="s">
        <v>45</v>
      </c>
      <c r="L23" s="43"/>
      <c r="M23" s="39">
        <v>1000</v>
      </c>
      <c r="N23" s="40" t="s">
        <v>40</v>
      </c>
      <c r="O23" s="41">
        <v>1</v>
      </c>
      <c r="P23" s="42">
        <f t="shared" si="1"/>
        <v>1000</v>
      </c>
      <c r="Q23" s="64"/>
      <c r="R23" s="64"/>
    </row>
    <row r="24" s="2" customFormat="1" ht="28" customHeight="1" spans="2:18">
      <c r="B24" s="36" t="s">
        <v>46</v>
      </c>
      <c r="C24" s="37" t="s">
        <v>47</v>
      </c>
      <c r="D24" s="43"/>
      <c r="E24" s="39">
        <v>750</v>
      </c>
      <c r="F24" s="40" t="s">
        <v>48</v>
      </c>
      <c r="G24" s="41">
        <v>3</v>
      </c>
      <c r="H24" s="42">
        <f t="shared" si="0"/>
        <v>2250</v>
      </c>
      <c r="J24" s="36" t="s">
        <v>46</v>
      </c>
      <c r="K24" s="37" t="s">
        <v>47</v>
      </c>
      <c r="L24" s="43"/>
      <c r="M24" s="39">
        <v>500</v>
      </c>
      <c r="N24" s="40" t="s">
        <v>48</v>
      </c>
      <c r="O24" s="41">
        <v>3</v>
      </c>
      <c r="P24" s="42">
        <f t="shared" si="1"/>
        <v>1500</v>
      </c>
      <c r="Q24" s="64"/>
      <c r="R24" s="64"/>
    </row>
    <row r="25" s="2" customFormat="1" ht="32" customHeight="1" spans="2:18">
      <c r="B25" s="46" t="s">
        <v>49</v>
      </c>
      <c r="C25" s="37" t="s">
        <v>49</v>
      </c>
      <c r="D25" s="47"/>
      <c r="E25" s="39">
        <v>400</v>
      </c>
      <c r="F25" s="40" t="s">
        <v>48</v>
      </c>
      <c r="G25" s="41">
        <v>3</v>
      </c>
      <c r="H25" s="42">
        <f t="shared" si="0"/>
        <v>1200</v>
      </c>
      <c r="J25" s="46" t="s">
        <v>49</v>
      </c>
      <c r="K25" s="37" t="s">
        <v>49</v>
      </c>
      <c r="L25" s="47"/>
      <c r="M25" s="39">
        <v>200</v>
      </c>
      <c r="N25" s="40" t="s">
        <v>48</v>
      </c>
      <c r="O25" s="41">
        <v>3</v>
      </c>
      <c r="P25" s="42">
        <f t="shared" si="1"/>
        <v>600</v>
      </c>
      <c r="Q25" s="64"/>
      <c r="R25" s="64"/>
    </row>
    <row r="26" ht="24" customHeight="1" spans="2:18">
      <c r="B26" s="48" t="s">
        <v>50</v>
      </c>
      <c r="C26" s="49"/>
      <c r="D26" s="49"/>
      <c r="E26" s="49"/>
      <c r="F26" s="49"/>
      <c r="G26" s="50"/>
      <c r="H26" s="51">
        <f>SUM(H17:H25)</f>
        <v>84400</v>
      </c>
      <c r="J26" s="48" t="s">
        <v>50</v>
      </c>
      <c r="K26" s="49"/>
      <c r="L26" s="49"/>
      <c r="M26" s="49"/>
      <c r="N26" s="49"/>
      <c r="O26" s="50"/>
      <c r="P26" s="51">
        <f>SUM(P17:P25)</f>
        <v>40000</v>
      </c>
      <c r="Q26" s="64"/>
      <c r="R26" s="64"/>
    </row>
    <row r="27" ht="48" customHeight="1" spans="2:18">
      <c r="B27" s="52" t="s">
        <v>13</v>
      </c>
      <c r="C27" s="53"/>
      <c r="D27" s="53"/>
      <c r="E27" s="53"/>
      <c r="F27" s="53"/>
      <c r="G27" s="54"/>
      <c r="H27" s="55">
        <f>H26</f>
        <v>84400</v>
      </c>
      <c r="J27" s="52" t="s">
        <v>13</v>
      </c>
      <c r="K27" s="53"/>
      <c r="L27" s="53"/>
      <c r="M27" s="53"/>
      <c r="N27" s="53"/>
      <c r="O27" s="54"/>
      <c r="P27" s="55">
        <f>P26</f>
        <v>40000</v>
      </c>
      <c r="Q27" s="64"/>
      <c r="R27" s="64"/>
    </row>
    <row r="29" spans="1:3">
      <c r="A29" s="56"/>
      <c r="B29" s="57"/>
      <c r="C29" s="56"/>
    </row>
  </sheetData>
  <mergeCells count="16">
    <mergeCell ref="B1:C1"/>
    <mergeCell ref="J6:K6"/>
    <mergeCell ref="B8:C8"/>
    <mergeCell ref="J8:K8"/>
    <mergeCell ref="B10:C10"/>
    <mergeCell ref="J10:K10"/>
    <mergeCell ref="B16:H16"/>
    <mergeCell ref="J16:P16"/>
    <mergeCell ref="B26:G26"/>
    <mergeCell ref="J26:O26"/>
    <mergeCell ref="B27:G27"/>
    <mergeCell ref="J27:O27"/>
    <mergeCell ref="D17:D25"/>
    <mergeCell ref="L7:L13"/>
    <mergeCell ref="L17:L25"/>
    <mergeCell ref="Q18:R27"/>
  </mergeCells>
  <hyperlinks>
    <hyperlink ref="C4" r:id="rId1" display="Winnie.yang@ubs-cn.com" tooltip="mailto:Winnie.yang@ubs-cn.com"/>
  </hyperlinks>
  <pageMargins left="0.7" right="0.7" top="0.75" bottom="0.75" header="0.3" footer="0.3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Video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小野那个野</cp:lastModifiedBy>
  <dcterms:created xsi:type="dcterms:W3CDTF">2016-06-29T09:42:00Z</dcterms:created>
  <cp:lastPrinted>2021-01-08T06:16:00Z</cp:lastPrinted>
  <dcterms:modified xsi:type="dcterms:W3CDTF">2024-07-12T03:52:19Z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91415AEA7B1341C0B6C539145522113E_13</vt:lpwstr>
  </property>
</Properties>
</file>