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ummary" sheetId="9" r:id="rId1"/>
    <sheet name="Creative Development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<sst xmlns="http://schemas.openxmlformats.org/spreadsheetml/2006/main" count="64" uniqueCount="36">
  <si>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结算单</t>
  </si>
  <si>
    <t>Client:</t>
  </si>
  <si>
    <t>AstraZeneca</t>
  </si>
  <si>
    <t xml:space="preserve">Project Name: </t>
  </si>
  <si>
    <t>2024漫话e学荟徽信转发长图设计及制作</t>
  </si>
  <si>
    <t>Supplier Contact Information:</t>
  </si>
  <si>
    <t>kyle.zhang@ubs-cn.com</t>
  </si>
  <si>
    <t>Effective Date:</t>
  </si>
  <si>
    <t>Item</t>
  </si>
  <si>
    <t>Cost</t>
  </si>
  <si>
    <t>I. Creative Development</t>
  </si>
  <si>
    <t>Sub-total</t>
  </si>
  <si>
    <r>
      <rPr>
        <b/>
        <sz val="10"/>
        <rFont val="Microsoft YaHei"/>
        <charset val="134"/>
      </rPr>
      <t>II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</si>
  <si>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</si>
  <si>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</si>
  <si>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</si>
  <si>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</si>
  <si>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</si>
  <si>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</si>
  <si>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</si>
  <si>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</si>
  <si>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</si>
  <si>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</si>
  <si>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</si>
  <si>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1.漫画长图及头图</t>
  </si>
  <si>
    <t>手绘长图文（复杂）</t>
  </si>
  <si>
    <t>含多个人物形象设计+场景设计，完稿（不含租图费，不包含SVG生成）</t>
  </si>
  <si>
    <t>屏</t>
  </si>
  <si>
    <t>KV相关延展（New work）</t>
  </si>
  <si>
    <t>包含易拉宝/X展架，海报，背景板，台卡，邀请函等</t>
  </si>
  <si>
    <t>张</t>
  </si>
  <si>
    <t>Total：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</si>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</sst>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name val="Microsoft YaHei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9" borderId="20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</cellStyleXfs>
  <cellXfs count="68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2" applyNumberFormat="1" applyFont="1" applyFill="1" applyBorder="1" applyAlignment="1">
      <alignment horizontal="right" vertical="center"/>
    </xf>
    <xf numFmtId="176" fontId="3" fillId="3" borderId="12" xfId="52" applyNumberFormat="1" applyFont="1" applyFill="1" applyBorder="1" applyAlignment="1">
      <alignment horizontal="right" vertical="center"/>
    </xf>
    <xf numFmtId="178" fontId="3" fillId="3" borderId="13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3" fillId="0" borderId="0" xfId="52" applyFont="1" applyAlignment="1">
      <alignment horizontal="center" vertical="center"/>
    </xf>
    <xf numFmtId="0" fontId="6" fillId="2" borderId="7" xfId="52" applyFont="1" applyFill="1" applyBorder="1" applyAlignment="1">
      <alignment horizontal="left" vertical="center"/>
    </xf>
    <xf numFmtId="0" fontId="6" fillId="2" borderId="9" xfId="52" applyFont="1" applyFill="1" applyBorder="1" applyAlignment="1">
      <alignment horizontal="left" vertical="center"/>
    </xf>
    <xf numFmtId="0" fontId="6" fillId="2" borderId="9" xfId="52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7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0" fontId="6" fillId="2" borderId="10" xfId="52" applyFont="1" applyFill="1" applyBorder="1" applyAlignment="1">
      <alignment horizontal="left" vertical="center"/>
    </xf>
    <xf numFmtId="7" fontId="10" fillId="0" borderId="10" xfId="1" applyNumberFormat="1" applyFont="1" applyFill="1" applyBorder="1" applyAlignment="1">
      <alignment horizontal="right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11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8" fontId="3" fillId="5" borderId="16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4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zoomScale="80" zoomScaleNormal="80" workbookViewId="0">
      <selection activeCell="C37" sqref="C37"/>
    </sheetView>
  </sheetViews>
  <sheetFormatPr defaultColWidth="8.91666666666667" defaultRowHeight="15" outlineLevelCol="2"/>
  <cols>
    <col min="1" max="1" width="5.08333333333333" customWidth="1"/>
    <col min="2" max="2" width="39.5833333333333" customWidth="1"/>
    <col min="3" max="3" width="55.25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7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54" t="s">
        <v>10</v>
      </c>
      <c r="C8" s="55"/>
    </row>
    <row r="9" s="1" customFormat="1" spans="2:3">
      <c r="B9" s="56" t="s">
        <v>11</v>
      </c>
      <c r="C9" s="57">
        <f>'Creative Development'!I12</f>
        <v>27168</v>
      </c>
    </row>
    <row r="10" s="1" customFormat="1" spans="2:3">
      <c r="B10" s="58" t="s">
        <v>12</v>
      </c>
      <c r="C10" s="20"/>
    </row>
    <row r="11" spans="2:3">
      <c r="B11" s="56" t="s">
        <v>11</v>
      </c>
      <c r="C11" s="59">
        <f>'Staffing Fee'!H10</f>
        <v>3803.52</v>
      </c>
    </row>
    <row r="12" ht="3.75" customHeight="1" spans="2:3">
      <c r="B12" s="60"/>
      <c r="C12" s="61"/>
    </row>
    <row r="13" spans="2:3">
      <c r="B13" s="62" t="s">
        <v>11</v>
      </c>
      <c r="C13" s="63">
        <f>C9+C11</f>
        <v>30971.52</v>
      </c>
    </row>
    <row r="14" spans="2:3">
      <c r="B14" s="62" t="s">
        <v>13</v>
      </c>
      <c r="C14" s="63">
        <f>C13*0.06</f>
        <v>1858.2912</v>
      </c>
    </row>
    <row r="15" ht="15.75" spans="2:3">
      <c r="B15" s="28" t="s">
        <v>14</v>
      </c>
      <c r="C15" s="30">
        <f>C13+C14</f>
        <v>32829.8112</v>
      </c>
    </row>
    <row r="16" spans="2:2">
      <c r="B16" s="64" t="s">
        <v>15</v>
      </c>
    </row>
    <row r="18" spans="2:3">
      <c r="B18" s="65" t="s">
        <v>16</v>
      </c>
      <c r="C18" s="66">
        <f>C11/C13</f>
        <v>0.12280701754386</v>
      </c>
    </row>
    <row r="20" spans="2:2">
      <c r="B20" s="31"/>
    </row>
    <row r="21" spans="2:2">
      <c r="B21" s="67"/>
    </row>
    <row r="22" spans="2:2">
      <c r="B22" s="67"/>
    </row>
    <row r="23" spans="2:2">
      <c r="B23" s="67"/>
    </row>
    <row r="24" spans="2:2">
      <c r="B24" s="67"/>
    </row>
    <row r="25" spans="2:2">
      <c r="B25" s="67"/>
    </row>
  </sheetData>
  <mergeCells count="4">
    <mergeCell ref="B1:C1"/>
    <mergeCell ref="B8:C8"/>
    <mergeCell ref="B10:C10"/>
    <mergeCell ref="B12:C12"/>
  </mergeCells>
  <hyperlinks>
    <hyperlink ref="C4" r:id="rId1" display="kyle.zh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2"/>
  <sheetViews>
    <sheetView zoomScale="110" zoomScaleNormal="110" topLeftCell="B1" workbookViewId="0">
      <selection activeCell="G15" sqref="G15"/>
    </sheetView>
  </sheetViews>
  <sheetFormatPr defaultColWidth="8.8" defaultRowHeight="15"/>
  <cols>
    <col min="2" max="2" width="33" customWidth="1"/>
    <col min="3" max="3" width="44.9" customWidth="1"/>
    <col min="4" max="4" width="20.625" customWidth="1"/>
    <col min="5" max="6" width="10.3" customWidth="1"/>
    <col min="7" max="7" width="9.3" customWidth="1"/>
    <col min="8" max="8" width="12.6" customWidth="1"/>
    <col min="9" max="9" width="15.875" customWidth="1"/>
  </cols>
  <sheetData>
    <row r="1" ht="40" spans="2:9">
      <c r="B1" s="4" t="s">
        <v>0</v>
      </c>
      <c r="C1" s="4"/>
      <c r="D1" s="5"/>
      <c r="E1" s="4"/>
      <c r="F1" s="5"/>
      <c r="G1" s="5"/>
      <c r="H1" s="5"/>
      <c r="I1" s="5"/>
    </row>
    <row r="2" spans="2:9">
      <c r="B2" s="6" t="s">
        <v>1</v>
      </c>
      <c r="C2" s="7" t="s">
        <v>2</v>
      </c>
      <c r="D2" s="8"/>
      <c r="E2" s="9"/>
      <c r="F2" s="9"/>
      <c r="G2" s="9"/>
      <c r="H2" s="9"/>
      <c r="I2" s="9"/>
    </row>
    <row r="3" spans="2:9">
      <c r="B3" s="6" t="s">
        <v>3</v>
      </c>
      <c r="C3" s="7" t="s">
        <v>4</v>
      </c>
      <c r="D3" s="10"/>
      <c r="E3" s="9"/>
      <c r="F3" s="9"/>
      <c r="G3" s="9"/>
      <c r="H3" s="9"/>
      <c r="I3" s="9"/>
    </row>
    <row r="4" spans="2:9">
      <c r="B4" s="11" t="s">
        <v>5</v>
      </c>
      <c r="C4" s="12" t="s">
        <v>6</v>
      </c>
      <c r="D4" s="11"/>
      <c r="E4" s="37"/>
      <c r="F4" s="11"/>
      <c r="G4" s="11"/>
      <c r="H4" s="11"/>
      <c r="I4" s="11"/>
    </row>
    <row r="5" spans="2:9">
      <c r="B5" s="11" t="s">
        <v>7</v>
      </c>
      <c r="C5" s="7"/>
      <c r="D5" s="11"/>
      <c r="E5" s="37"/>
      <c r="F5" s="11"/>
      <c r="G5" s="11"/>
      <c r="H5" s="11"/>
      <c r="I5" s="11"/>
    </row>
    <row r="6" ht="15.75" spans="2:9">
      <c r="B6" s="13"/>
      <c r="C6" s="7"/>
      <c r="D6" s="13"/>
      <c r="E6" s="37"/>
      <c r="F6" s="13"/>
      <c r="G6" s="13"/>
      <c r="H6" s="13"/>
      <c r="I6" s="13"/>
    </row>
    <row r="7" ht="33" spans="2:9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6" t="s">
        <v>22</v>
      </c>
      <c r="I7" s="17" t="s">
        <v>23</v>
      </c>
    </row>
    <row r="8" ht="16.5" spans="2:9">
      <c r="B8" s="38" t="s">
        <v>24</v>
      </c>
      <c r="C8" s="39"/>
      <c r="D8" s="39"/>
      <c r="E8" s="40"/>
      <c r="F8" s="39"/>
      <c r="G8" s="39"/>
      <c r="H8" s="39"/>
      <c r="I8" s="52"/>
    </row>
    <row r="9" ht="29" spans="2:9">
      <c r="B9" s="41" t="s">
        <v>25</v>
      </c>
      <c r="C9" s="42" t="s">
        <v>26</v>
      </c>
      <c r="D9" s="43">
        <v>2024</v>
      </c>
      <c r="E9" s="24">
        <v>3000</v>
      </c>
      <c r="F9" s="44" t="s">
        <v>27</v>
      </c>
      <c r="G9" s="45">
        <v>4</v>
      </c>
      <c r="H9" s="46">
        <v>2</v>
      </c>
      <c r="I9" s="27">
        <f>E9*G9*H9</f>
        <v>24000</v>
      </c>
    </row>
    <row r="10" spans="2:9">
      <c r="B10" s="47" t="s">
        <v>28</v>
      </c>
      <c r="C10" s="48" t="s">
        <v>29</v>
      </c>
      <c r="D10" s="23"/>
      <c r="E10" s="24">
        <v>1056</v>
      </c>
      <c r="F10" s="49" t="s">
        <v>30</v>
      </c>
      <c r="G10" s="46">
        <v>1</v>
      </c>
      <c r="H10" s="46">
        <v>3</v>
      </c>
      <c r="I10" s="46">
        <f>E10*H10*G10</f>
        <v>3168</v>
      </c>
    </row>
    <row r="11" spans="2:9">
      <c r="B11" s="50" t="s">
        <v>31</v>
      </c>
      <c r="C11" s="51"/>
      <c r="D11" s="51"/>
      <c r="E11" s="51"/>
      <c r="F11" s="51"/>
      <c r="G11" s="51"/>
      <c r="H11" s="51"/>
      <c r="I11" s="53">
        <f>SUM(I9:I10)</f>
        <v>27168</v>
      </c>
    </row>
    <row r="12" ht="15.75" spans="2:9">
      <c r="B12" s="28" t="s">
        <v>11</v>
      </c>
      <c r="C12" s="29"/>
      <c r="D12" s="29"/>
      <c r="E12" s="29"/>
      <c r="F12" s="29"/>
      <c r="G12" s="29"/>
      <c r="H12" s="29"/>
      <c r="I12" s="30">
        <f>I11</f>
        <v>27168</v>
      </c>
    </row>
  </sheetData>
  <mergeCells count="5">
    <mergeCell ref="B1:C1"/>
    <mergeCell ref="B8:I8"/>
    <mergeCell ref="B11:H11"/>
    <mergeCell ref="B12:H12"/>
    <mergeCell ref="D9:D10"/>
  </mergeCells>
  <hyperlinks>
    <hyperlink ref="C4" r:id="rId1" display="kyle.zhang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0" zoomScaleNormal="80" workbookViewId="0">
      <selection activeCell="H9" sqref="H9"/>
    </sheetView>
  </sheetViews>
  <sheetFormatPr defaultColWidth="8.91666666666667" defaultRowHeight="16.5" outlineLevelCol="7"/>
  <cols>
    <col min="1" max="1" width="5.08333333333333" customWidth="1"/>
    <col min="2" max="2" width="26.0833333333333" style="2" customWidth="1"/>
    <col min="3" max="3" width="43.6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customHeight="1" spans="2:8">
      <c r="B5" s="11" t="s">
        <v>7</v>
      </c>
      <c r="C5" s="7"/>
      <c r="D5" s="11"/>
      <c r="E5" s="11"/>
      <c r="F5" s="11"/>
      <c r="G5" s="11"/>
      <c r="H5" s="11"/>
    </row>
    <row r="6" s="1" customFormat="1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23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ht="15" spans="2:8">
      <c r="B9" s="21" t="s">
        <v>33</v>
      </c>
      <c r="C9" s="22" t="s">
        <v>34</v>
      </c>
      <c r="D9" s="23">
        <v>2024</v>
      </c>
      <c r="E9" s="24">
        <f>'Creative Development'!I12</f>
        <v>27168</v>
      </c>
      <c r="F9" s="25" t="s">
        <v>35</v>
      </c>
      <c r="G9" s="26">
        <v>7</v>
      </c>
      <c r="H9" s="27">
        <f>E9*0.14</f>
        <v>3803.52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3803.52</v>
      </c>
    </row>
    <row r="14" spans="2:5">
      <c r="B14" s="31"/>
      <c r="C14" s="32"/>
      <c r="D14" s="32"/>
      <c r="E14" s="33"/>
    </row>
    <row r="15" spans="2:5">
      <c r="B15" s="7"/>
      <c r="C15" s="34"/>
      <c r="D15" s="34"/>
      <c r="E15" s="35"/>
    </row>
    <row r="16" spans="2:5">
      <c r="B16" s="7"/>
      <c r="C16" s="34"/>
      <c r="D16" s="34"/>
      <c r="E16" s="35"/>
    </row>
    <row r="17" spans="2:5">
      <c r="B17" s="7"/>
      <c r="C17" s="34"/>
      <c r="D17" s="34"/>
      <c r="E17" s="35"/>
    </row>
    <row r="18" spans="2:5">
      <c r="B18" s="7"/>
      <c r="C18" s="34"/>
      <c r="D18" s="34"/>
      <c r="E18" s="35"/>
    </row>
    <row r="19" spans="2:5">
      <c r="B19" s="7"/>
      <c r="C19" s="36"/>
      <c r="D19" s="36"/>
      <c r="E19" s="35"/>
    </row>
  </sheetData>
  <mergeCells count="3">
    <mergeCell ref="B1:C1"/>
    <mergeCell ref="B8:H8"/>
    <mergeCell ref="B10:G10"/>
  </mergeCells>
  <hyperlinks>
    <hyperlink ref="C4" r:id="rId1" display="kyle.zhang@ubs-cn.com"/>
  </hyperlink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 Development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2022-11-24T07:38:00Z</cp:lastPrinted>
  <dcterms:modified xsi:type="dcterms:W3CDTF">2025-01-22T05:44:37Z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DA8BD3F0EA7946FE81B6B197A17D20BA_13</vt:lpwstr>
  </property>
</Properties>
</file>