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<sst xmlns="http://schemas.openxmlformats.org/spreadsheetml/2006/main" count="101" uniqueCount="54">
  <si>
    <t>2024森世海亚路优泰文献解读项目结算单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</si>
  <si>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</si>
  <si>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</si>
  <si>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</si>
  <si>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</si>
  <si>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</si>
  <si>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</si>
  <si>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</si>
  <si>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</si>
  <si>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</si>
  <si>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</si>
  <si>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5</t>
  </si>
  <si>
    <t>6</t>
  </si>
  <si>
    <t>最终优惠总计 Total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</si>
  <si>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</si>
  <si>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</si>
  <si>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</si>
  <si>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</si>
  <si>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</si>
  <si>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</si>
  <si>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</si>
  <si>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</si>
  <si>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</si>
  <si>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抑郁伴失眠成人*1（预估30页）</t>
  </si>
  <si>
    <t>抑郁伴失眠成人</t>
  </si>
  <si>
    <t>1-1</t>
  </si>
  <si>
    <t>幻灯片Slides文案每张
Deck per slide</t>
  </si>
  <si>
    <t>幻灯片Slides（包括相关文献检索）文案
Deck Slides(including related literature retrieval)</t>
  </si>
  <si>
    <t>页</t>
  </si>
  <si>
    <t>1-2</t>
  </si>
  <si>
    <t>延展设计
Entension design</t>
  </si>
  <si>
    <t>PPT内页美化
PPT Slides embellishment</t>
  </si>
  <si>
    <t>Total：</t>
  </si>
  <si>
    <t>老人（老年+共病）*1（预估30页）</t>
  </si>
  <si>
    <t>老人（老年+共病）</t>
  </si>
  <si>
    <t>2-1</t>
  </si>
  <si>
    <t>2-2</t>
  </si>
  <si>
    <t>女性特殊生理阶段（产后+围绝经+绝经后+体重）*1（预估30页）</t>
  </si>
  <si>
    <t>女性特殊生理阶段</t>
  </si>
  <si>
    <t>3-1</t>
  </si>
  <si>
    <t>3-2</t>
  </si>
  <si>
    <t>联合科室-神内：卒中+帕金森+癫痫+AD*1（预估30页）</t>
  </si>
  <si>
    <t>联合科室-神内</t>
  </si>
  <si>
    <t>4-1</t>
  </si>
  <si>
    <t>4-2</t>
  </si>
  <si>
    <t>联合科室-耳鼻喉：眩晕+路优泰4个独特优势*1（预估30页）</t>
  </si>
  <si>
    <t>耳鼻喉</t>
  </si>
  <si>
    <t>5-1</t>
  </si>
  <si>
    <t>5-2</t>
  </si>
  <si>
    <t>未含税Total：</t>
  </si>
  <si>
    <t>税 Tax</t>
  </si>
  <si>
    <t>Total Amount</t>
  </si>
  <si>
    <t>最终优惠价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</si>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</sst>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6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b/>
      <sz val="16"/>
      <color rgb="FFFF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9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7" fillId="0" borderId="0"/>
    <xf numFmtId="43" fontId="38" fillId="0" borderId="0" applyFont="0" applyFill="0" applyBorder="0" applyAlignment="0" applyProtection="0"/>
    <xf numFmtId="0" fontId="38" fillId="0" borderId="0"/>
    <xf numFmtId="0" fontId="39" fillId="0" borderId="0"/>
    <xf numFmtId="0" fontId="40" fillId="0" borderId="0">
      <alignment vertical="top"/>
    </xf>
    <xf numFmtId="0" fontId="39" fillId="0" borderId="0">
      <alignment vertical="top"/>
    </xf>
    <xf numFmtId="0" fontId="41" fillId="40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9" fillId="0" borderId="0">
      <alignment vertical="top"/>
    </xf>
    <xf numFmtId="0" fontId="39" fillId="0" borderId="0">
      <alignment vertical="top"/>
    </xf>
    <xf numFmtId="0" fontId="39" fillId="0" borderId="0">
      <alignment vertical="top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39" fillId="0" borderId="0">
      <alignment vertical="top"/>
    </xf>
    <xf numFmtId="0" fontId="39" fillId="0" borderId="0"/>
    <xf numFmtId="0" fontId="0" fillId="0" borderId="0"/>
    <xf numFmtId="0" fontId="44" fillId="41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0">
      <alignment vertical="top"/>
    </xf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176" fontId="8" fillId="0" borderId="2" xfId="1" applyFont="1" applyBorder="1" applyAlignment="1">
      <alignment horizontal="center"/>
    </xf>
    <xf numFmtId="176" fontId="9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176" fontId="9" fillId="0" borderId="2" xfId="1" applyFont="1" applyBorder="1" applyAlignment="1"/>
    <xf numFmtId="0" fontId="10" fillId="0" borderId="5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49" fontId="11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 wrapText="1"/>
    </xf>
    <xf numFmtId="178" fontId="12" fillId="4" borderId="2" xfId="0" applyNumberFormat="1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vertical="center" wrapText="1"/>
    </xf>
    <xf numFmtId="49" fontId="8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1" fillId="0" borderId="2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/>
    </xf>
    <xf numFmtId="178" fontId="1" fillId="0" borderId="2" xfId="65" applyNumberFormat="1" applyFont="1" applyBorder="1" applyAlignment="1">
      <alignment horizontal="center" vertical="center"/>
    </xf>
    <xf numFmtId="177" fontId="1" fillId="0" borderId="2" xfId="65" applyNumberFormat="1" applyFont="1" applyBorder="1" applyAlignment="1">
      <alignment vertical="center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77" fontId="8" fillId="0" borderId="2" xfId="0" applyNumberFormat="1" applyFont="1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5" borderId="2" xfId="0" applyFont="1" applyFill="1" applyBorder="1" applyAlignment="1">
      <alignment horizontal="center" vertical="center"/>
    </xf>
    <xf numFmtId="9" fontId="8" fillId="5" borderId="1" xfId="0" applyNumberFormat="1" applyFont="1" applyFill="1" applyBorder="1" applyAlignment="1">
      <alignment horizontal="center"/>
    </xf>
    <xf numFmtId="9" fontId="8" fillId="5" borderId="3" xfId="0" applyNumberFormat="1" applyFont="1" applyFill="1" applyBorder="1" applyAlignment="1">
      <alignment horizontal="center"/>
    </xf>
    <xf numFmtId="9" fontId="8" fillId="5" borderId="4" xfId="0" applyNumberFormat="1" applyFont="1" applyFill="1" applyBorder="1" applyAlignment="1">
      <alignment horizontal="center"/>
    </xf>
    <xf numFmtId="0" fontId="13" fillId="6" borderId="1" xfId="0" applyFont="1" applyFill="1" applyBorder="1" applyAlignment="1">
      <alignment horizontal="right" vertical="center"/>
    </xf>
    <xf numFmtId="0" fontId="13" fillId="6" borderId="3" xfId="0" applyFont="1" applyFill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177" fontId="13" fillId="6" borderId="2" xfId="0" applyNumberFormat="1" applyFont="1" applyFill="1" applyBorder="1" applyAlignment="1">
      <alignment vertical="center"/>
    </xf>
    <xf numFmtId="0" fontId="14" fillId="7" borderId="2" xfId="0" applyFont="1" applyFill="1" applyBorder="1" applyAlignment="1">
      <alignment horizontal="right" vertical="center"/>
    </xf>
    <xf numFmtId="177" fontId="15" fillId="0" borderId="4" xfId="0" applyNumberFormat="1" applyFont="1" applyBorder="1" applyAlignment="1">
      <alignment vertical="center"/>
    </xf>
    <xf numFmtId="49" fontId="16" fillId="0" borderId="2" xfId="0" applyNumberFormat="1" applyFont="1" applyBorder="1" applyAlignment="1">
      <alignment horizontal="center"/>
    </xf>
    <xf numFmtId="177" fontId="9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11" fillId="4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77" fontId="8" fillId="5" borderId="2" xfId="0" applyNumberFormat="1" applyFont="1" applyFill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/>
    </xf>
    <xf numFmtId="9" fontId="8" fillId="5" borderId="1" xfId="0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/>
    </xf>
    <xf numFmtId="177" fontId="8" fillId="5" borderId="4" xfId="0" applyNumberFormat="1" applyFont="1" applyFill="1" applyBorder="1" applyAlignment="1">
      <alignment horizontal="center"/>
    </xf>
    <xf numFmtId="177" fontId="8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39"/>
  <sheetViews>
    <sheetView showGridLines="0" tabSelected="1" zoomScale="60" zoomScaleNormal="60" topLeftCell="A9" workbookViewId="0">
      <selection activeCell="R32" sqref="R32"/>
    </sheetView>
  </sheetViews>
  <sheetFormatPr defaultColWidth="9" defaultRowHeight="16.5"/>
  <cols>
    <col min="1" max="1" width="6.33333333333333" style="5" customWidth="1"/>
    <col min="2" max="2" width="49.1666666666667" style="6" customWidth="1"/>
    <col min="3" max="3" width="51" style="7" customWidth="1"/>
    <col min="4" max="4" width="8.33333333333333" style="6" customWidth="1"/>
    <col min="5" max="5" width="5.83333333333333" style="8" customWidth="1"/>
    <col min="6" max="6" width="6.16666666666667" style="8" customWidth="1"/>
    <col min="7" max="7" width="12.5" style="8" customWidth="1"/>
    <col min="8" max="8" width="16.5" style="9" customWidth="1"/>
    <col min="9" max="10" width="4.83333333333333" style="6" customWidth="1"/>
    <col min="11" max="11" width="10.9666666666667" style="6" customWidth="1"/>
    <col min="12" max="12" width="17.7833333333333" style="6" customWidth="1"/>
    <col min="13" max="16384" width="9" style="6"/>
  </cols>
  <sheetData>
    <row r="2" s="1" customFormat="1" ht="22.5" spans="1:8">
      <c r="A2" s="10" t="s">
        <v>0</v>
      </c>
      <c r="B2" s="10"/>
      <c r="C2" s="10"/>
      <c r="D2" s="11"/>
      <c r="E2" s="11"/>
      <c r="F2" s="12"/>
      <c r="H2" s="13"/>
    </row>
    <row r="3" s="1" customFormat="1" ht="33" spans="1:8">
      <c r="A3" s="14"/>
      <c r="B3" s="15" t="s">
        <v>1</v>
      </c>
      <c r="C3" s="16" t="s">
        <v>2</v>
      </c>
      <c r="E3" s="17"/>
      <c r="F3" s="17"/>
      <c r="G3" s="17"/>
      <c r="H3" s="18"/>
    </row>
    <row r="4" s="1" customFormat="1" spans="1:8">
      <c r="A4" s="19" t="s">
        <v>3</v>
      </c>
      <c r="B4" s="20" t="s">
        <v>4</v>
      </c>
      <c r="C4" s="21" t="s">
        <v>5</v>
      </c>
      <c r="D4" s="22" t="s">
        <v>6</v>
      </c>
      <c r="E4" s="23"/>
      <c r="F4" s="24"/>
      <c r="G4" s="17"/>
      <c r="H4" s="18"/>
    </row>
    <row r="5" s="1" customFormat="1" spans="1:8">
      <c r="A5" s="25" t="s">
        <v>7</v>
      </c>
      <c r="B5" s="26" t="str">
        <f>B14</f>
        <v>抑郁伴失眠成人*1（预估30页）</v>
      </c>
      <c r="C5" s="27">
        <f>H17</f>
        <v>21750</v>
      </c>
      <c r="D5" s="28">
        <f>L17</f>
        <v>30450</v>
      </c>
      <c r="E5" s="28"/>
      <c r="F5" s="28"/>
      <c r="G5" s="17"/>
      <c r="H5" s="18"/>
    </row>
    <row r="6" s="1" customFormat="1" spans="1:8">
      <c r="A6" s="25" t="s">
        <v>8</v>
      </c>
      <c r="B6" s="26" t="str">
        <f>B18</f>
        <v>老人（老年+共病）*1（预估30页）</v>
      </c>
      <c r="C6" s="27">
        <f>H21</f>
        <v>21750</v>
      </c>
      <c r="D6" s="28">
        <f>L21</f>
        <v>29000</v>
      </c>
      <c r="E6" s="28"/>
      <c r="F6" s="28"/>
      <c r="G6" s="17"/>
      <c r="H6" s="18"/>
    </row>
    <row r="7" s="1" customFormat="1" ht="33" spans="1:8">
      <c r="A7" s="25" t="s">
        <v>9</v>
      </c>
      <c r="B7" s="26" t="str">
        <f>B22</f>
        <v>女性特殊生理阶段（产后+围绝经+绝经后+体重）*1（预估30页）</v>
      </c>
      <c r="C7" s="27">
        <f>H25</f>
        <v>21750</v>
      </c>
      <c r="D7" s="28">
        <f>L25</f>
        <v>29725</v>
      </c>
      <c r="E7" s="28"/>
      <c r="F7" s="28"/>
      <c r="G7" s="17"/>
      <c r="H7" s="18"/>
    </row>
    <row r="8" s="1" customFormat="1" ht="33" spans="1:8">
      <c r="A8" s="25" t="s">
        <v>10</v>
      </c>
      <c r="B8" s="26" t="str">
        <f>B26</f>
        <v>联合科室-神内：卒中+帕金森+癫痫+AD*1（预估30页）</v>
      </c>
      <c r="C8" s="27">
        <f>H29</f>
        <v>21750</v>
      </c>
      <c r="D8" s="28">
        <f>L29</f>
        <v>27550</v>
      </c>
      <c r="E8" s="28"/>
      <c r="F8" s="28"/>
      <c r="G8" s="17"/>
      <c r="H8" s="18"/>
    </row>
    <row r="9" s="1" customFormat="1" ht="33" spans="1:8">
      <c r="A9" s="25" t="s">
        <v>11</v>
      </c>
      <c r="B9" s="26" t="str">
        <f>B30</f>
        <v>联合科室-耳鼻喉：眩晕+路优泰4个独特优势*1（预估30页）</v>
      </c>
      <c r="C9" s="27">
        <f>H33</f>
        <v>21750</v>
      </c>
      <c r="D9" s="29">
        <f>L33</f>
        <v>26825</v>
      </c>
      <c r="E9" s="29"/>
      <c r="F9" s="29"/>
      <c r="G9" s="17"/>
      <c r="H9" s="18"/>
    </row>
    <row r="10" s="1" customFormat="1" spans="1:8">
      <c r="A10" s="25" t="s">
        <v>12</v>
      </c>
      <c r="B10" s="26" t="str">
        <f>B35</f>
        <v>税 Tax</v>
      </c>
      <c r="C10" s="27">
        <f>H36</f>
        <v>6525</v>
      </c>
      <c r="D10" s="29">
        <f>L36</f>
        <v>8613</v>
      </c>
      <c r="E10" s="29"/>
      <c r="F10" s="29"/>
      <c r="G10" s="17"/>
      <c r="H10" s="18"/>
    </row>
    <row r="11" s="1" customFormat="1" spans="1:8">
      <c r="A11" s="30"/>
      <c r="B11" s="31" t="s">
        <v>13</v>
      </c>
      <c r="C11" s="32">
        <f>H39</f>
        <v>98000</v>
      </c>
      <c r="D11" s="29">
        <f>L39</f>
        <v>98000</v>
      </c>
      <c r="E11" s="29"/>
      <c r="F11" s="29"/>
      <c r="G11" s="17"/>
      <c r="H11" s="18"/>
    </row>
    <row r="12" s="1" customFormat="1" ht="38.5" customHeight="1" spans="1:12">
      <c r="A12" s="14"/>
      <c r="B12" s="33" t="s">
        <v>14</v>
      </c>
      <c r="C12" s="34"/>
      <c r="D12" s="2"/>
      <c r="E12" s="12"/>
      <c r="F12" s="12"/>
      <c r="H12" s="13"/>
      <c r="I12" s="73" t="s">
        <v>15</v>
      </c>
      <c r="J12" s="73"/>
      <c r="K12" s="73"/>
      <c r="L12" s="74"/>
    </row>
    <row r="13" s="1" customFormat="1" spans="1:12">
      <c r="A13" s="35" t="s">
        <v>16</v>
      </c>
      <c r="B13" s="36" t="s">
        <v>17</v>
      </c>
      <c r="C13" s="36"/>
      <c r="D13" s="37" t="s">
        <v>18</v>
      </c>
      <c r="E13" s="37" t="s">
        <v>19</v>
      </c>
      <c r="F13" s="38" t="s">
        <v>20</v>
      </c>
      <c r="G13" s="38" t="s">
        <v>21</v>
      </c>
      <c r="H13" s="39" t="s">
        <v>22</v>
      </c>
      <c r="I13" s="37" t="s">
        <v>19</v>
      </c>
      <c r="J13" s="38" t="s">
        <v>20</v>
      </c>
      <c r="K13" s="38" t="s">
        <v>21</v>
      </c>
      <c r="L13" s="75" t="s">
        <v>22</v>
      </c>
    </row>
    <row r="14" s="1" customFormat="1" spans="1:12">
      <c r="A14" s="40" t="s">
        <v>7</v>
      </c>
      <c r="B14" s="41" t="s">
        <v>23</v>
      </c>
      <c r="C14" s="41"/>
      <c r="D14" s="41"/>
      <c r="E14" s="42"/>
      <c r="F14" s="43"/>
      <c r="G14" s="43"/>
      <c r="H14" s="44"/>
      <c r="I14" s="76" t="s">
        <v>24</v>
      </c>
      <c r="J14" s="61"/>
      <c r="K14" s="61"/>
      <c r="L14" s="77"/>
    </row>
    <row r="15" s="1" customFormat="1" ht="33" spans="1:12">
      <c r="A15" s="45" t="s">
        <v>25</v>
      </c>
      <c r="B15" s="46" t="s">
        <v>26</v>
      </c>
      <c r="C15" s="47" t="s">
        <v>27</v>
      </c>
      <c r="D15" s="48" t="s">
        <v>28</v>
      </c>
      <c r="E15" s="48">
        <v>1</v>
      </c>
      <c r="F15" s="49">
        <v>30</v>
      </c>
      <c r="G15" s="49">
        <v>625</v>
      </c>
      <c r="H15" s="50">
        <f t="shared" ref="H15:H16" si="0">F15*E15*G15</f>
        <v>18750</v>
      </c>
      <c r="I15" s="48">
        <v>1</v>
      </c>
      <c r="J15" s="49">
        <v>42</v>
      </c>
      <c r="K15" s="49">
        <v>625</v>
      </c>
      <c r="L15" s="50">
        <f t="shared" ref="L15:L20" si="1">J15*I15*K15</f>
        <v>26250</v>
      </c>
    </row>
    <row r="16" s="1" customFormat="1" ht="33" spans="1:12">
      <c r="A16" s="45" t="s">
        <v>29</v>
      </c>
      <c r="B16" s="51" t="s">
        <v>30</v>
      </c>
      <c r="C16" s="52" t="s">
        <v>31</v>
      </c>
      <c r="D16" s="48" t="s">
        <v>28</v>
      </c>
      <c r="E16" s="53">
        <v>1</v>
      </c>
      <c r="F16" s="49">
        <v>30</v>
      </c>
      <c r="G16" s="54">
        <v>100</v>
      </c>
      <c r="H16" s="55">
        <f t="shared" si="0"/>
        <v>3000</v>
      </c>
      <c r="I16" s="53">
        <v>1</v>
      </c>
      <c r="J16" s="49">
        <v>42</v>
      </c>
      <c r="K16" s="54">
        <v>100</v>
      </c>
      <c r="L16" s="55">
        <f t="shared" si="1"/>
        <v>4200</v>
      </c>
    </row>
    <row r="17" s="1" customFormat="1" spans="1:12">
      <c r="A17" s="56" t="s">
        <v>32</v>
      </c>
      <c r="B17" s="57"/>
      <c r="C17" s="57"/>
      <c r="D17" s="57"/>
      <c r="E17" s="57"/>
      <c r="F17" s="57"/>
      <c r="G17" s="58"/>
      <c r="H17" s="59">
        <f>SUM(H15:H16)</f>
        <v>21750</v>
      </c>
      <c r="I17" s="60" t="s">
        <v>32</v>
      </c>
      <c r="J17" s="60"/>
      <c r="K17" s="60"/>
      <c r="L17" s="78">
        <f>SUM(L14:L16)</f>
        <v>30450</v>
      </c>
    </row>
    <row r="18" s="1" customFormat="1" spans="1:12">
      <c r="A18" s="40" t="s">
        <v>8</v>
      </c>
      <c r="B18" s="41" t="s">
        <v>33</v>
      </c>
      <c r="C18" s="41"/>
      <c r="D18" s="41"/>
      <c r="E18" s="42"/>
      <c r="F18" s="43"/>
      <c r="G18" s="43"/>
      <c r="H18" s="44"/>
      <c r="I18" s="76" t="s">
        <v>34</v>
      </c>
      <c r="J18" s="61"/>
      <c r="K18" s="61"/>
      <c r="L18" s="77"/>
    </row>
    <row r="19" s="2" customFormat="1" ht="33" spans="1:12">
      <c r="A19" s="45" t="s">
        <v>35</v>
      </c>
      <c r="B19" s="46" t="s">
        <v>26</v>
      </c>
      <c r="C19" s="52" t="s">
        <v>27</v>
      </c>
      <c r="D19" s="48" t="s">
        <v>28</v>
      </c>
      <c r="E19" s="48">
        <v>1</v>
      </c>
      <c r="F19" s="49">
        <v>30</v>
      </c>
      <c r="G19" s="49">
        <v>625</v>
      </c>
      <c r="H19" s="50">
        <f t="shared" ref="H19:H20" si="2">F19*E19*G19</f>
        <v>18750</v>
      </c>
      <c r="I19" s="48">
        <v>1</v>
      </c>
      <c r="J19" s="49">
        <v>40</v>
      </c>
      <c r="K19" s="49">
        <v>625</v>
      </c>
      <c r="L19" s="50">
        <f t="shared" si="1"/>
        <v>25000</v>
      </c>
    </row>
    <row r="20" s="1" customFormat="1" ht="33" spans="1:12">
      <c r="A20" s="45" t="s">
        <v>36</v>
      </c>
      <c r="B20" s="51" t="s">
        <v>30</v>
      </c>
      <c r="C20" s="52" t="s">
        <v>31</v>
      </c>
      <c r="D20" s="48" t="s">
        <v>28</v>
      </c>
      <c r="E20" s="53">
        <v>1</v>
      </c>
      <c r="F20" s="49">
        <v>30</v>
      </c>
      <c r="G20" s="54">
        <v>100</v>
      </c>
      <c r="H20" s="55">
        <f t="shared" si="2"/>
        <v>3000</v>
      </c>
      <c r="I20" s="53">
        <v>1</v>
      </c>
      <c r="J20" s="49">
        <v>40</v>
      </c>
      <c r="K20" s="54">
        <v>100</v>
      </c>
      <c r="L20" s="55">
        <f t="shared" si="1"/>
        <v>4000</v>
      </c>
    </row>
    <row r="21" s="1" customFormat="1" ht="17" customHeight="1" spans="1:12">
      <c r="A21" s="56" t="s">
        <v>32</v>
      </c>
      <c r="B21" s="57"/>
      <c r="C21" s="57"/>
      <c r="D21" s="57"/>
      <c r="E21" s="57"/>
      <c r="F21" s="57"/>
      <c r="G21" s="58"/>
      <c r="H21" s="59">
        <f>SUM(H19:H20)</f>
        <v>21750</v>
      </c>
      <c r="I21" s="60" t="s">
        <v>32</v>
      </c>
      <c r="J21" s="60"/>
      <c r="K21" s="60"/>
      <c r="L21" s="78">
        <f>SUM(L18:L20)</f>
        <v>29000</v>
      </c>
    </row>
    <row r="22" s="1" customFormat="1" ht="17" customHeight="1" spans="1:12">
      <c r="A22" s="40" t="s">
        <v>9</v>
      </c>
      <c r="B22" s="41" t="s">
        <v>37</v>
      </c>
      <c r="C22" s="41"/>
      <c r="D22" s="41"/>
      <c r="E22" s="42"/>
      <c r="F22" s="43"/>
      <c r="G22" s="43"/>
      <c r="H22" s="44"/>
      <c r="I22" s="76" t="s">
        <v>38</v>
      </c>
      <c r="J22" s="61"/>
      <c r="K22" s="61"/>
      <c r="L22" s="77"/>
    </row>
    <row r="23" s="1" customFormat="1" ht="33" spans="1:12">
      <c r="A23" s="45" t="s">
        <v>39</v>
      </c>
      <c r="B23" s="46" t="s">
        <v>26</v>
      </c>
      <c r="C23" s="52" t="s">
        <v>27</v>
      </c>
      <c r="D23" s="48" t="s">
        <v>28</v>
      </c>
      <c r="E23" s="48">
        <v>1</v>
      </c>
      <c r="F23" s="49">
        <v>30</v>
      </c>
      <c r="G23" s="49">
        <v>625</v>
      </c>
      <c r="H23" s="50">
        <f t="shared" ref="H23:H24" si="3">F23*E23*G23</f>
        <v>18750</v>
      </c>
      <c r="I23" s="48">
        <v>1</v>
      </c>
      <c r="J23" s="49">
        <v>41</v>
      </c>
      <c r="K23" s="49">
        <v>625</v>
      </c>
      <c r="L23" s="50">
        <f t="shared" ref="L23:L28" si="4">J23*I23*K23</f>
        <v>25625</v>
      </c>
    </row>
    <row r="24" s="1" customFormat="1" ht="33" spans="1:12">
      <c r="A24" s="45" t="s">
        <v>40</v>
      </c>
      <c r="B24" s="51" t="s">
        <v>30</v>
      </c>
      <c r="C24" s="52" t="s">
        <v>31</v>
      </c>
      <c r="D24" s="48" t="s">
        <v>28</v>
      </c>
      <c r="E24" s="53">
        <v>1</v>
      </c>
      <c r="F24" s="49">
        <v>30</v>
      </c>
      <c r="G24" s="54">
        <v>100</v>
      </c>
      <c r="H24" s="55">
        <f t="shared" si="3"/>
        <v>3000</v>
      </c>
      <c r="I24" s="53">
        <v>1</v>
      </c>
      <c r="J24" s="49">
        <v>41</v>
      </c>
      <c r="K24" s="54">
        <v>100</v>
      </c>
      <c r="L24" s="55">
        <f t="shared" si="4"/>
        <v>4100</v>
      </c>
    </row>
    <row r="25" s="1" customFormat="1" ht="17" customHeight="1" spans="1:12">
      <c r="A25" s="56" t="s">
        <v>32</v>
      </c>
      <c r="B25" s="57"/>
      <c r="C25" s="57"/>
      <c r="D25" s="57"/>
      <c r="E25" s="57"/>
      <c r="F25" s="57"/>
      <c r="G25" s="58"/>
      <c r="H25" s="59">
        <f>SUM(H23:H24)</f>
        <v>21750</v>
      </c>
      <c r="I25" s="60" t="s">
        <v>32</v>
      </c>
      <c r="J25" s="60"/>
      <c r="K25" s="60"/>
      <c r="L25" s="78">
        <f>SUM(L22:L24)</f>
        <v>29725</v>
      </c>
    </row>
    <row r="26" s="1" customFormat="1" ht="17" customHeight="1" spans="1:12">
      <c r="A26" s="40" t="s">
        <v>10</v>
      </c>
      <c r="B26" s="41" t="s">
        <v>41</v>
      </c>
      <c r="C26" s="41"/>
      <c r="D26" s="41"/>
      <c r="E26" s="42"/>
      <c r="F26" s="43"/>
      <c r="G26" s="43"/>
      <c r="H26" s="44"/>
      <c r="I26" s="76" t="s">
        <v>42</v>
      </c>
      <c r="J26" s="61"/>
      <c r="K26" s="61"/>
      <c r="L26" s="77"/>
    </row>
    <row r="27" s="1" customFormat="1" ht="33" spans="1:12">
      <c r="A27" s="45" t="s">
        <v>43</v>
      </c>
      <c r="B27" s="46" t="s">
        <v>26</v>
      </c>
      <c r="C27" s="52" t="s">
        <v>27</v>
      </c>
      <c r="D27" s="48" t="s">
        <v>28</v>
      </c>
      <c r="E27" s="48">
        <v>1</v>
      </c>
      <c r="F27" s="49">
        <v>30</v>
      </c>
      <c r="G27" s="49">
        <v>625</v>
      </c>
      <c r="H27" s="50">
        <f t="shared" ref="H27:H28" si="5">F27*E27*G27</f>
        <v>18750</v>
      </c>
      <c r="I27" s="48">
        <v>1</v>
      </c>
      <c r="J27" s="49">
        <v>38</v>
      </c>
      <c r="K27" s="49">
        <v>625</v>
      </c>
      <c r="L27" s="50">
        <f t="shared" si="4"/>
        <v>23750</v>
      </c>
    </row>
    <row r="28" s="1" customFormat="1" ht="33" spans="1:12">
      <c r="A28" s="45" t="s">
        <v>44</v>
      </c>
      <c r="B28" s="51" t="s">
        <v>30</v>
      </c>
      <c r="C28" s="52" t="s">
        <v>31</v>
      </c>
      <c r="D28" s="48" t="s">
        <v>28</v>
      </c>
      <c r="E28" s="53">
        <v>1</v>
      </c>
      <c r="F28" s="49">
        <v>30</v>
      </c>
      <c r="G28" s="54">
        <v>100</v>
      </c>
      <c r="H28" s="55">
        <f t="shared" si="5"/>
        <v>3000</v>
      </c>
      <c r="I28" s="53">
        <v>1</v>
      </c>
      <c r="J28" s="49">
        <v>38</v>
      </c>
      <c r="K28" s="54">
        <v>100</v>
      </c>
      <c r="L28" s="55">
        <f t="shared" si="4"/>
        <v>3800</v>
      </c>
    </row>
    <row r="29" s="1" customFormat="1" ht="17" customHeight="1" spans="1:12">
      <c r="A29" s="56" t="s">
        <v>32</v>
      </c>
      <c r="B29" s="57"/>
      <c r="C29" s="57"/>
      <c r="D29" s="57"/>
      <c r="E29" s="57"/>
      <c r="F29" s="57"/>
      <c r="G29" s="58"/>
      <c r="H29" s="59">
        <f>SUM(H27:H28)</f>
        <v>21750</v>
      </c>
      <c r="I29" s="60" t="s">
        <v>32</v>
      </c>
      <c r="J29" s="60"/>
      <c r="K29" s="60"/>
      <c r="L29" s="78">
        <f>SUM(L26:L28)</f>
        <v>27550</v>
      </c>
    </row>
    <row r="30" s="1" customFormat="1" ht="17" customHeight="1" spans="1:12">
      <c r="A30" s="40" t="s">
        <v>11</v>
      </c>
      <c r="B30" s="41" t="s">
        <v>45</v>
      </c>
      <c r="C30" s="41"/>
      <c r="D30" s="41"/>
      <c r="E30" s="42"/>
      <c r="F30" s="43"/>
      <c r="G30" s="43"/>
      <c r="H30" s="44"/>
      <c r="I30" s="76" t="s">
        <v>46</v>
      </c>
      <c r="J30" s="61"/>
      <c r="K30" s="61"/>
      <c r="L30" s="77"/>
    </row>
    <row r="31" s="1" customFormat="1" ht="33" spans="1:12">
      <c r="A31" s="45" t="s">
        <v>47</v>
      </c>
      <c r="B31" s="46" t="s">
        <v>26</v>
      </c>
      <c r="C31" s="52" t="s">
        <v>27</v>
      </c>
      <c r="D31" s="48" t="s">
        <v>28</v>
      </c>
      <c r="E31" s="48">
        <v>1</v>
      </c>
      <c r="F31" s="49">
        <v>30</v>
      </c>
      <c r="G31" s="49">
        <v>625</v>
      </c>
      <c r="H31" s="50">
        <f t="shared" ref="H31:H32" si="6">F31*E31*G31</f>
        <v>18750</v>
      </c>
      <c r="I31" s="48">
        <v>1</v>
      </c>
      <c r="J31" s="49">
        <v>37</v>
      </c>
      <c r="K31" s="49">
        <v>625</v>
      </c>
      <c r="L31" s="50">
        <f>J31*I31*K31</f>
        <v>23125</v>
      </c>
    </row>
    <row r="32" s="1" customFormat="1" ht="33" spans="1:12">
      <c r="A32" s="45" t="s">
        <v>48</v>
      </c>
      <c r="B32" s="51" t="s">
        <v>30</v>
      </c>
      <c r="C32" s="52" t="s">
        <v>31</v>
      </c>
      <c r="D32" s="48" t="s">
        <v>28</v>
      </c>
      <c r="E32" s="53">
        <v>1</v>
      </c>
      <c r="F32" s="49">
        <v>30</v>
      </c>
      <c r="G32" s="54">
        <v>100</v>
      </c>
      <c r="H32" s="55">
        <f t="shared" si="6"/>
        <v>3000</v>
      </c>
      <c r="I32" s="53">
        <v>1</v>
      </c>
      <c r="J32" s="49">
        <v>37</v>
      </c>
      <c r="K32" s="54">
        <v>100</v>
      </c>
      <c r="L32" s="55">
        <f>J32*I32*K32</f>
        <v>3700</v>
      </c>
    </row>
    <row r="33" s="1" customFormat="1" spans="1:12">
      <c r="A33" s="56" t="s">
        <v>32</v>
      </c>
      <c r="B33" s="57"/>
      <c r="C33" s="57"/>
      <c r="D33" s="57"/>
      <c r="E33" s="57"/>
      <c r="F33" s="57"/>
      <c r="G33" s="58"/>
      <c r="H33" s="59">
        <f>SUM(H31:H32)</f>
        <v>21750</v>
      </c>
      <c r="I33" s="60" t="s">
        <v>32</v>
      </c>
      <c r="J33" s="60"/>
      <c r="K33" s="60"/>
      <c r="L33" s="78">
        <f>SUM(L30:L32)</f>
        <v>26825</v>
      </c>
    </row>
    <row r="34" s="1" customFormat="1" spans="1:12">
      <c r="A34" s="60" t="s">
        <v>49</v>
      </c>
      <c r="B34" s="60"/>
      <c r="C34" s="60"/>
      <c r="D34" s="60"/>
      <c r="E34" s="60"/>
      <c r="F34" s="60"/>
      <c r="G34" s="60"/>
      <c r="H34" s="59">
        <f>H21+H17+H25+H29+H33</f>
        <v>108750</v>
      </c>
      <c r="I34" s="60" t="s">
        <v>49</v>
      </c>
      <c r="J34" s="60"/>
      <c r="K34" s="60"/>
      <c r="L34" s="78">
        <f>L17+L21+L25+L29+L33</f>
        <v>143550</v>
      </c>
    </row>
    <row r="35" s="1" customFormat="1" spans="1:12">
      <c r="A35" s="61">
        <v>6</v>
      </c>
      <c r="B35" s="41" t="s">
        <v>50</v>
      </c>
      <c r="C35" s="62">
        <v>0.06</v>
      </c>
      <c r="D35" s="63"/>
      <c r="E35" s="63"/>
      <c r="F35" s="63"/>
      <c r="G35" s="64"/>
      <c r="H35" s="44"/>
      <c r="I35" s="79">
        <v>0.06</v>
      </c>
      <c r="J35" s="80"/>
      <c r="K35" s="80"/>
      <c r="L35" s="81"/>
    </row>
    <row r="36" s="1" customFormat="1" spans="1:12">
      <c r="A36" s="60" t="s">
        <v>32</v>
      </c>
      <c r="B36" s="60"/>
      <c r="C36" s="60"/>
      <c r="D36" s="60"/>
      <c r="E36" s="60"/>
      <c r="F36" s="60"/>
      <c r="G36" s="60"/>
      <c r="H36" s="59">
        <f>H34*0.06</f>
        <v>6525</v>
      </c>
      <c r="I36" s="60" t="s">
        <v>32</v>
      </c>
      <c r="J36" s="60"/>
      <c r="K36" s="60"/>
      <c r="L36" s="82">
        <f>L34*0.06</f>
        <v>8613</v>
      </c>
    </row>
    <row r="37" s="3" customFormat="1" spans="1:12">
      <c r="A37" s="65"/>
      <c r="B37" s="66"/>
      <c r="C37" s="66"/>
      <c r="D37" s="66"/>
      <c r="E37" s="66"/>
      <c r="F37" s="66"/>
      <c r="G37" s="67"/>
      <c r="H37" s="68"/>
      <c r="I37" s="83"/>
      <c r="J37" s="83"/>
      <c r="K37" s="83"/>
      <c r="L37" s="83"/>
    </row>
    <row r="38" s="1" customFormat="1" spans="1:12">
      <c r="A38" s="69" t="s">
        <v>51</v>
      </c>
      <c r="B38" s="69"/>
      <c r="C38" s="69"/>
      <c r="D38" s="69"/>
      <c r="E38" s="69"/>
      <c r="F38" s="69"/>
      <c r="G38" s="69"/>
      <c r="H38" s="70">
        <f>H34+H36</f>
        <v>115275</v>
      </c>
      <c r="I38" s="84" t="s">
        <v>51</v>
      </c>
      <c r="J38" s="85"/>
      <c r="K38" s="86"/>
      <c r="L38" s="82">
        <f>L34+L36</f>
        <v>152163</v>
      </c>
    </row>
    <row r="39" s="4" customFormat="1" ht="22.5" spans="1:12">
      <c r="A39" s="71" t="s">
        <v>52</v>
      </c>
      <c r="B39" s="71"/>
      <c r="C39" s="71"/>
      <c r="D39" s="71"/>
      <c r="E39" s="71"/>
      <c r="F39" s="71"/>
      <c r="G39" s="71"/>
      <c r="H39" s="72">
        <v>98000</v>
      </c>
      <c r="I39" s="87" t="s">
        <v>53</v>
      </c>
      <c r="J39" s="87"/>
      <c r="K39" s="87"/>
      <c r="L39" s="72">
        <v>98000</v>
      </c>
    </row>
  </sheetData>
  <mergeCells count="37">
    <mergeCell ref="A2:C2"/>
    <mergeCell ref="D4:F4"/>
    <mergeCell ref="D5:F5"/>
    <mergeCell ref="D6:F6"/>
    <mergeCell ref="D7:F7"/>
    <mergeCell ref="D8:F8"/>
    <mergeCell ref="D9:F9"/>
    <mergeCell ref="D10:F10"/>
    <mergeCell ref="D11:F11"/>
    <mergeCell ref="I12:L12"/>
    <mergeCell ref="I14:L14"/>
    <mergeCell ref="A17:G17"/>
    <mergeCell ref="I17:K17"/>
    <mergeCell ref="I18:L18"/>
    <mergeCell ref="A21:G21"/>
    <mergeCell ref="I21:K21"/>
    <mergeCell ref="I22:L22"/>
    <mergeCell ref="A25:G25"/>
    <mergeCell ref="I25:K25"/>
    <mergeCell ref="I26:L26"/>
    <mergeCell ref="A29:G29"/>
    <mergeCell ref="I29:K29"/>
    <mergeCell ref="I30:L30"/>
    <mergeCell ref="A33:G33"/>
    <mergeCell ref="I33:K33"/>
    <mergeCell ref="A34:G34"/>
    <mergeCell ref="I34:K34"/>
    <mergeCell ref="C35:G35"/>
    <mergeCell ref="I35:L35"/>
    <mergeCell ref="A36:G36"/>
    <mergeCell ref="I36:K36"/>
    <mergeCell ref="A37:G37"/>
    <mergeCell ref="I37:L37"/>
    <mergeCell ref="A38:G38"/>
    <mergeCell ref="I38:K38"/>
    <mergeCell ref="A39:G39"/>
    <mergeCell ref="I39:K39"/>
  </mergeCells>
  <pageMargins left="0.7" right="0.7" top="0.75" bottom="0.75" header="0.3" footer="0.3"/>
  <pageSetup paperSize="9" orientation="landscape"/>
  <headerFooter/>
  <ignoredErrors>
    <ignoredError sqref="A14 A5:A10 A18 A22 A26 A3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2025-01-21T03:15:34Z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2F6EA0E3761C47E39BB04116D2A34DCF_13</vt:lpwstr>
  </property>
  <property fmtid="{D5CDD505-2E9C-101B-9397-08002B2CF9AE}" pid="10" name="KSOProductBuildVer">
    <vt:lpwstr>2052-12.1.0.19770</vt:lpwstr>
  </property>
</Properties>
</file>