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<sst xmlns="http://schemas.openxmlformats.org/spreadsheetml/2006/main" count="48" uniqueCount="35">
  <si>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2024森世海亚路优泰患教幻灯项目结算单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</si>
  <si>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</si>
  <si>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</si>
  <si>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</si>
  <si>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</si>
  <si>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</si>
  <si>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</si>
  <si>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</si>
  <si>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</si>
  <si>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报价单明细表 Quotation Breakdown</t>
  </si>
  <si>
    <t>结算单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</si>
  <si>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</si>
  <si>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</si>
  <si>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</si>
  <si>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</si>
  <si>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</si>
  <si>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</si>
  <si>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</si>
  <si>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路优泰患教幻灯*3（预估30页）</t>
  </si>
  <si>
    <t>患教幻灯1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</si>
  <si>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</si>
  <si>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</si>
  <si>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</si>
  <si>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</si>
  <si>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</si>
  <si>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</si>
  <si>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</si>
  <si>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</si>
  <si>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未含税Total：</t>
  </si>
  <si>
    <t>患教幻灯2</t>
  </si>
  <si>
    <t>税 Tax</t>
  </si>
  <si>
    <t>Total Amount</t>
  </si>
  <si>
    <t>患教幻灯3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</si>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</sst>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5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28" fillId="12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0" borderId="0"/>
    <xf numFmtId="43" fontId="37" fillId="0" borderId="0" applyFont="0" applyFill="0" applyBorder="0" applyAlignment="0" applyProtection="0"/>
    <xf numFmtId="0" fontId="37" fillId="0" borderId="0"/>
    <xf numFmtId="0" fontId="38" fillId="0" borderId="0"/>
    <xf numFmtId="0" fontId="39" fillId="0" borderId="0">
      <alignment vertical="top"/>
    </xf>
    <xf numFmtId="0" fontId="38" fillId="0" borderId="0">
      <alignment vertical="top"/>
    </xf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38" fillId="0" borderId="0">
      <alignment vertical="top"/>
    </xf>
    <xf numFmtId="0" fontId="38" fillId="0" borderId="0"/>
    <xf numFmtId="0" fontId="0" fillId="0" borderId="0"/>
    <xf numFmtId="0" fontId="43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>
      <alignment vertical="top"/>
    </xf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176" fontId="7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4" xfId="0" applyNumberFormat="1" applyFont="1" applyBorder="1" applyAlignment="1">
      <alignment vertical="center"/>
    </xf>
    <xf numFmtId="49" fontId="15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/>
    </xf>
    <xf numFmtId="177" fontId="7" fillId="0" borderId="2" xfId="65" applyNumberFormat="1" applyFont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/>
    </xf>
    <xf numFmtId="177" fontId="7" fillId="5" borderId="4" xfId="0" applyNumberFormat="1" applyFont="1" applyFill="1" applyBorder="1" applyAlignment="1">
      <alignment horizontal="center"/>
    </xf>
    <xf numFmtId="177" fontId="7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77" fontId="8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7"/>
  <sheetViews>
    <sheetView showGridLines="0" tabSelected="1" zoomScale="81" zoomScaleNormal="81" workbookViewId="0">
      <selection activeCell="M18" sqref="M18"/>
    </sheetView>
  </sheetViews>
  <sheetFormatPr defaultColWidth="9" defaultRowHeight="16.5"/>
  <cols>
    <col min="1" max="1" width="6.33333333333333" style="3" customWidth="1"/>
    <col min="2" max="2" width="40" style="4" customWidth="1"/>
    <col min="3" max="3" width="46.5" style="5" customWidth="1"/>
    <col min="4" max="4" width="5.08333333333333" style="4" customWidth="1"/>
    <col min="5" max="5" width="3.91666666666667" style="6" customWidth="1"/>
    <col min="6" max="6" width="4.5" style="6" customWidth="1"/>
    <col min="7" max="7" width="9.75" style="6" customWidth="1"/>
    <col min="8" max="8" width="14.5833333333333" style="7" customWidth="1"/>
    <col min="9" max="9" width="3.91666666666667" style="4" customWidth="1"/>
    <col min="10" max="10" width="4.08333333333333" style="4" customWidth="1"/>
    <col min="11" max="11" width="9.75" style="4" customWidth="1"/>
    <col min="12" max="12" width="14.1916666666667" style="4" customWidth="1"/>
    <col min="13" max="13" width="14.5833333333333" style="4"/>
    <col min="14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 t="s">
        <v>6</v>
      </c>
      <c r="E4" s="21"/>
      <c r="F4" s="22"/>
      <c r="G4" s="15"/>
      <c r="H4" s="16"/>
    </row>
    <row r="5" s="1" customFormat="1" spans="1:8">
      <c r="A5" s="23" t="s">
        <v>7</v>
      </c>
      <c r="B5" s="24" t="str">
        <f>B10</f>
        <v>路优泰患教幻灯*3（预估30页）</v>
      </c>
      <c r="C5" s="25">
        <f>H13</f>
        <v>63000</v>
      </c>
      <c r="D5" s="26">
        <f>L22</f>
        <v>63700</v>
      </c>
      <c r="E5" s="26"/>
      <c r="F5" s="26"/>
      <c r="G5" s="15"/>
      <c r="H5" s="16"/>
    </row>
    <row r="6" s="1" customFormat="1" spans="1:8">
      <c r="A6" s="23" t="s">
        <v>8</v>
      </c>
      <c r="B6" s="24" t="str">
        <f>B15</f>
        <v>税 Tax</v>
      </c>
      <c r="C6" s="25">
        <f>H16</f>
        <v>3780</v>
      </c>
      <c r="D6" s="26">
        <f>L24</f>
        <v>3822</v>
      </c>
      <c r="E6" s="26"/>
      <c r="F6" s="26"/>
      <c r="G6" s="15"/>
      <c r="H6" s="16"/>
    </row>
    <row r="7" s="1" customFormat="1" spans="1:8">
      <c r="A7" s="27"/>
      <c r="B7" s="28" t="str">
        <f>A19</f>
        <v>最终优惠价</v>
      </c>
      <c r="C7" s="29">
        <f>H19</f>
        <v>55000</v>
      </c>
      <c r="D7" s="30">
        <f>L27</f>
        <v>55000</v>
      </c>
      <c r="E7" s="30"/>
      <c r="F7" s="30"/>
      <c r="G7" s="15"/>
      <c r="H7" s="16"/>
    </row>
    <row r="8" s="1" customFormat="1" ht="38.5" customHeight="1" spans="1:12">
      <c r="A8" s="12"/>
      <c r="B8" s="31" t="s">
        <v>9</v>
      </c>
      <c r="C8" s="32"/>
      <c r="D8" s="33"/>
      <c r="E8" s="10"/>
      <c r="F8" s="10"/>
      <c r="H8" s="11"/>
      <c r="I8" s="71" t="s">
        <v>10</v>
      </c>
      <c r="J8" s="71"/>
      <c r="K8" s="71"/>
      <c r="L8" s="71"/>
    </row>
    <row r="9" s="1" customFormat="1" spans="1:12">
      <c r="A9" s="34" t="s">
        <v>11</v>
      </c>
      <c r="B9" s="35" t="s">
        <v>12</v>
      </c>
      <c r="C9" s="35"/>
      <c r="D9" s="36" t="s">
        <v>13</v>
      </c>
      <c r="E9" s="36" t="s">
        <v>14</v>
      </c>
      <c r="F9" s="37" t="s">
        <v>15</v>
      </c>
      <c r="G9" s="37" t="s">
        <v>16</v>
      </c>
      <c r="H9" s="38" t="s">
        <v>17</v>
      </c>
      <c r="I9" s="36" t="s">
        <v>14</v>
      </c>
      <c r="J9" s="37" t="s">
        <v>15</v>
      </c>
      <c r="K9" s="37" t="s">
        <v>16</v>
      </c>
      <c r="L9" s="38" t="s">
        <v>17</v>
      </c>
    </row>
    <row r="10" s="1" customFormat="1" spans="1:12">
      <c r="A10" s="39" t="s">
        <v>7</v>
      </c>
      <c r="B10" s="40" t="s">
        <v>18</v>
      </c>
      <c r="C10" s="40"/>
      <c r="D10" s="40"/>
      <c r="E10" s="41"/>
      <c r="F10" s="42"/>
      <c r="G10" s="42"/>
      <c r="H10" s="43"/>
      <c r="I10" s="72" t="s">
        <v>19</v>
      </c>
      <c r="J10" s="73"/>
      <c r="K10" s="73"/>
      <c r="L10" s="74"/>
    </row>
    <row r="11" s="1" customFormat="1" ht="33" spans="1:12">
      <c r="A11" s="44" t="s">
        <v>20</v>
      </c>
      <c r="B11" s="45" t="s">
        <v>21</v>
      </c>
      <c r="C11" s="46" t="s">
        <v>22</v>
      </c>
      <c r="D11" s="47" t="s">
        <v>23</v>
      </c>
      <c r="E11" s="47">
        <v>3</v>
      </c>
      <c r="F11" s="48">
        <v>30</v>
      </c>
      <c r="G11" s="48">
        <v>600</v>
      </c>
      <c r="H11" s="49">
        <f t="shared" ref="H11:H12" si="0">F11*E11*G11</f>
        <v>54000</v>
      </c>
      <c r="I11" s="47">
        <v>1</v>
      </c>
      <c r="J11" s="48">
        <v>30</v>
      </c>
      <c r="K11" s="48">
        <v>600</v>
      </c>
      <c r="L11" s="49">
        <f>J11*I11*K11</f>
        <v>18000</v>
      </c>
    </row>
    <row r="12" s="1" customFormat="1" ht="33" spans="1:12">
      <c r="A12" s="44" t="s">
        <v>24</v>
      </c>
      <c r="B12" s="50" t="s">
        <v>25</v>
      </c>
      <c r="C12" s="46" t="s">
        <v>26</v>
      </c>
      <c r="D12" s="47" t="s">
        <v>23</v>
      </c>
      <c r="E12" s="51">
        <v>3</v>
      </c>
      <c r="F12" s="48">
        <v>30</v>
      </c>
      <c r="G12" s="52">
        <v>100</v>
      </c>
      <c r="H12" s="53">
        <f t="shared" si="0"/>
        <v>9000</v>
      </c>
      <c r="I12" s="51">
        <v>1</v>
      </c>
      <c r="J12" s="48">
        <v>30</v>
      </c>
      <c r="K12" s="52">
        <v>100</v>
      </c>
      <c r="L12" s="53">
        <f>J12*I12*K12</f>
        <v>3000</v>
      </c>
    </row>
    <row r="13" s="1" customFormat="1" spans="1:12">
      <c r="A13" s="54" t="s">
        <v>27</v>
      </c>
      <c r="B13" s="55"/>
      <c r="C13" s="55"/>
      <c r="D13" s="55"/>
      <c r="E13" s="55"/>
      <c r="F13" s="55"/>
      <c r="G13" s="56"/>
      <c r="H13" s="57">
        <f>SUM(H11:H12)</f>
        <v>63000</v>
      </c>
      <c r="I13" s="58" t="s">
        <v>27</v>
      </c>
      <c r="J13" s="58"/>
      <c r="K13" s="58"/>
      <c r="L13" s="75">
        <f>SUM(L11:L12)</f>
        <v>21000</v>
      </c>
    </row>
    <row r="14" s="1" customFormat="1" spans="1:12">
      <c r="A14" s="58" t="s">
        <v>28</v>
      </c>
      <c r="B14" s="58"/>
      <c r="C14" s="58"/>
      <c r="D14" s="58"/>
      <c r="E14" s="58"/>
      <c r="F14" s="58"/>
      <c r="G14" s="58"/>
      <c r="H14" s="57">
        <f>H13</f>
        <v>63000</v>
      </c>
      <c r="I14" s="72" t="s">
        <v>29</v>
      </c>
      <c r="J14" s="73"/>
      <c r="K14" s="73"/>
      <c r="L14" s="74"/>
    </row>
    <row r="15" s="1" customFormat="1" spans="1:12">
      <c r="A15" s="59">
        <v>2</v>
      </c>
      <c r="B15" s="40" t="s">
        <v>30</v>
      </c>
      <c r="C15" s="60">
        <v>0.06</v>
      </c>
      <c r="D15" s="61"/>
      <c r="E15" s="61"/>
      <c r="F15" s="61"/>
      <c r="G15" s="62"/>
      <c r="H15" s="43"/>
      <c r="I15" s="47">
        <v>1</v>
      </c>
      <c r="J15" s="48">
        <v>32</v>
      </c>
      <c r="K15" s="48">
        <v>600</v>
      </c>
      <c r="L15" s="49">
        <f t="shared" ref="L15:L20" si="1">J15*I15*K15</f>
        <v>19200</v>
      </c>
    </row>
    <row r="16" s="1" customFormat="1" spans="1:12">
      <c r="A16" s="58" t="s">
        <v>27</v>
      </c>
      <c r="B16" s="58"/>
      <c r="C16" s="58"/>
      <c r="D16" s="58"/>
      <c r="E16" s="58"/>
      <c r="F16" s="58"/>
      <c r="G16" s="58"/>
      <c r="H16" s="57">
        <f>H14*0.06</f>
        <v>3780</v>
      </c>
      <c r="I16" s="51">
        <v>1</v>
      </c>
      <c r="J16" s="48">
        <v>32</v>
      </c>
      <c r="K16" s="52">
        <v>100</v>
      </c>
      <c r="L16" s="53">
        <f t="shared" si="1"/>
        <v>3200</v>
      </c>
    </row>
    <row r="17" s="2" customFormat="1" spans="1:12">
      <c r="A17" s="63"/>
      <c r="B17" s="64"/>
      <c r="C17" s="64"/>
      <c r="D17" s="64"/>
      <c r="E17" s="64"/>
      <c r="F17" s="64"/>
      <c r="G17" s="65"/>
      <c r="H17" s="66"/>
      <c r="I17" s="58" t="s">
        <v>27</v>
      </c>
      <c r="J17" s="58"/>
      <c r="K17" s="58"/>
      <c r="L17" s="75">
        <f>SUM(L15:L16)</f>
        <v>22400</v>
      </c>
    </row>
    <row r="18" s="1" customFormat="1" spans="1:12">
      <c r="A18" s="67" t="s">
        <v>31</v>
      </c>
      <c r="B18" s="67"/>
      <c r="C18" s="67"/>
      <c r="D18" s="67"/>
      <c r="E18" s="67"/>
      <c r="F18" s="67"/>
      <c r="G18" s="67"/>
      <c r="H18" s="68">
        <f>H14+H16</f>
        <v>66780</v>
      </c>
      <c r="I18" s="72" t="s">
        <v>32</v>
      </c>
      <c r="J18" s="73"/>
      <c r="K18" s="73"/>
      <c r="L18" s="74"/>
    </row>
    <row r="19" ht="22.5" spans="1:12">
      <c r="A19" s="69" t="s">
        <v>33</v>
      </c>
      <c r="B19" s="69"/>
      <c r="C19" s="69"/>
      <c r="D19" s="69"/>
      <c r="E19" s="69"/>
      <c r="F19" s="69"/>
      <c r="G19" s="69"/>
      <c r="H19" s="70">
        <v>55000</v>
      </c>
      <c r="I19" s="47">
        <v>1</v>
      </c>
      <c r="J19" s="48">
        <v>29</v>
      </c>
      <c r="K19" s="48">
        <v>600</v>
      </c>
      <c r="L19" s="49">
        <f t="shared" si="1"/>
        <v>17400</v>
      </c>
    </row>
    <row r="20" spans="9:12">
      <c r="I20" s="51">
        <v>1</v>
      </c>
      <c r="J20" s="48">
        <v>29</v>
      </c>
      <c r="K20" s="52">
        <v>100</v>
      </c>
      <c r="L20" s="53">
        <f t="shared" si="1"/>
        <v>2900</v>
      </c>
    </row>
    <row r="21" spans="9:12">
      <c r="I21" s="58" t="s">
        <v>27</v>
      </c>
      <c r="J21" s="58"/>
      <c r="K21" s="58"/>
      <c r="L21" s="75">
        <f>SUM(L19:L20)</f>
        <v>20300</v>
      </c>
    </row>
    <row r="22" spans="9:12">
      <c r="I22" s="58" t="s">
        <v>28</v>
      </c>
      <c r="J22" s="58"/>
      <c r="K22" s="58"/>
      <c r="L22" s="76">
        <f>L13+L17+L21</f>
        <v>63700</v>
      </c>
    </row>
    <row r="23" spans="9:12">
      <c r="I23" s="77">
        <v>0.06</v>
      </c>
      <c r="J23" s="78"/>
      <c r="K23" s="78"/>
      <c r="L23" s="79"/>
    </row>
    <row r="24" spans="9:12">
      <c r="I24" s="58" t="s">
        <v>27</v>
      </c>
      <c r="J24" s="58"/>
      <c r="K24" s="58"/>
      <c r="L24" s="80">
        <f>L22*0.06</f>
        <v>3822</v>
      </c>
    </row>
    <row r="25" spans="9:12">
      <c r="I25" s="81"/>
      <c r="J25" s="81"/>
      <c r="K25" s="81"/>
      <c r="L25" s="81"/>
    </row>
    <row r="26" spans="9:12">
      <c r="I26" s="82" t="s">
        <v>31</v>
      </c>
      <c r="J26" s="83"/>
      <c r="K26" s="84"/>
      <c r="L26" s="80">
        <f>L22+L24</f>
        <v>67522</v>
      </c>
    </row>
    <row r="27" spans="9:12">
      <c r="I27" s="85" t="s">
        <v>34</v>
      </c>
      <c r="J27" s="85"/>
      <c r="K27" s="85"/>
      <c r="L27" s="86">
        <f>H19</f>
        <v>55000</v>
      </c>
    </row>
  </sheetData>
  <mergeCells count="24">
    <mergeCell ref="A2:C2"/>
    <mergeCell ref="D4:F4"/>
    <mergeCell ref="D5:F5"/>
    <mergeCell ref="D6:F6"/>
    <mergeCell ref="D7:F7"/>
    <mergeCell ref="I8:L8"/>
    <mergeCell ref="I10:L10"/>
    <mergeCell ref="A13:G13"/>
    <mergeCell ref="I13:K13"/>
    <mergeCell ref="A14:G14"/>
    <mergeCell ref="I14:L14"/>
    <mergeCell ref="C15:G15"/>
    <mergeCell ref="A16:G16"/>
    <mergeCell ref="A17:G17"/>
    <mergeCell ref="I17:K17"/>
    <mergeCell ref="A18:G18"/>
    <mergeCell ref="I18:L18"/>
    <mergeCell ref="A19:G19"/>
    <mergeCell ref="I21:K21"/>
    <mergeCell ref="I22:K22"/>
    <mergeCell ref="I24:K24"/>
    <mergeCell ref="I25:L25"/>
    <mergeCell ref="I26:K26"/>
    <mergeCell ref="I27:K27"/>
  </mergeCells>
  <pageMargins left="0.7" right="0.7" top="0.75" bottom="0.75" header="0.3" footer="0.3"/>
  <pageSetup paperSize="9" orientation="landscape"/>
  <headerFooter/>
  <ignoredErrors>
    <ignoredError sqref="A10 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2025-05-14T07:46:07Z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D941F34DB2104E6C827E4A4E653282F1_13</vt:lpwstr>
  </property>
  <property fmtid="{D5CDD505-2E9C-101B-9397-08002B2CF9AE}" pid="10" name="KSOProductBuildVer">
    <vt:lpwstr>2052-12.1.0.20784</vt:lpwstr>
  </property>
</Properties>
</file>