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报价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<sst xmlns="http://schemas.openxmlformats.org/spreadsheetml/2006/main" count="63" uniqueCount="36">
  <si>
    <t>2024森世海亚威利坦学术资料更新项目报价单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</si>
  <si>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</si>
  <si>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</si>
  <si>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</si>
  <si>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</si>
  <si>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</si>
  <si>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1</t>
  </si>
  <si>
    <t>2</t>
  </si>
  <si>
    <t>3</t>
  </si>
  <si>
    <t>4</t>
  </si>
  <si>
    <t>报价单明细表 Quotation Breakdown</t>
  </si>
  <si>
    <t>PE单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</si>
  <si>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</si>
  <si>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</si>
  <si>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</si>
  <si>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</si>
  <si>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</si>
  <si>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</si>
  <si>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</si>
  <si>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幻灯更新*6（预估每套15-20页，按20页报价，按实际结算）</t>
  </si>
  <si>
    <t>1-1</t>
  </si>
  <si>
    <t>更新中文幻灯片Chinese Slides renewal</t>
  </si>
  <si>
    <t>在已有幻灯基础上进行编辑，包括编辑润色、校对、版
式调整及解说词编写、4M系统上传On the basis of the existing slide, the content isrewritten, including literature retrieval, updating,editing, proofreading, format adjustment and
commeniary writing</t>
  </si>
  <si>
    <t>页</t>
  </si>
  <si>
    <t>Total：</t>
  </si>
  <si>
    <t>DA更新*4（预估每套3-4页，按4页报价，按实际结算）</t>
  </si>
  <si>
    <t>2-1</t>
  </si>
  <si>
    <t>更新品牌推广材料(DA)</t>
  </si>
  <si>
    <t>包括整体创意、标示及口号的设计、医学写作、编润色、校对及设计排版更新Including the overall creativity, logo and slogan design
medical writing, ediling, proofreading and lypesetling</t>
  </si>
  <si>
    <t>未含税Total：</t>
  </si>
  <si>
    <t>税 Tax</t>
  </si>
  <si>
    <t>预估成本总计：</t>
  </si>
  <si>
    <t>不含税项目金额：</t>
  </si>
  <si>
    <t>利润：</t>
  </si>
  <si>
    <t>Total Amount</t>
  </si>
  <si>
    <t>预估PE毛利率：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</si>
</sst>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  <numFmt numFmtId="179" formatCode="0.00_ "/>
    <numFmt numFmtId="180" formatCode="#,##0.00_ "/>
  </numFmts>
  <fonts count="49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b/>
      <sz val="14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9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30" fillId="11" borderId="12" applyNumberFormat="0" applyAlignment="0" applyProtection="0">
      <alignment vertical="center"/>
    </xf>
    <xf numFmtId="0" fontId="31" fillId="11" borderId="11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40" fillId="0" borderId="0"/>
    <xf numFmtId="43" fontId="41" fillId="0" borderId="0" applyFont="0" applyFill="0" applyBorder="0" applyAlignment="0" applyProtection="0"/>
    <xf numFmtId="0" fontId="41" fillId="0" borderId="0"/>
    <xf numFmtId="0" fontId="42" fillId="0" borderId="0"/>
    <xf numFmtId="0" fontId="43" fillId="0" borderId="0">
      <alignment vertical="top"/>
    </xf>
    <xf numFmtId="0" fontId="42" fillId="0" borderId="0">
      <alignment vertical="top"/>
    </xf>
    <xf numFmtId="0" fontId="44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2" fillId="0" borderId="0">
      <alignment vertical="top"/>
    </xf>
    <xf numFmtId="0" fontId="42" fillId="0" borderId="0">
      <alignment vertical="top"/>
    </xf>
    <xf numFmtId="0" fontId="42" fillId="0" borderId="0">
      <alignment vertical="top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2" fillId="0" borderId="0">
      <alignment vertical="top"/>
    </xf>
    <xf numFmtId="0" fontId="42" fillId="0" borderId="0"/>
    <xf numFmtId="0" fontId="0" fillId="0" borderId="0"/>
    <xf numFmtId="0" fontId="47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0" borderId="0">
      <alignment vertical="top"/>
    </xf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1" fillId="0" borderId="0" xfId="0" applyFont="1" applyAlignment="1">
      <alignment horizontal="left" vertical="top" wrapText="1"/>
    </xf>
    <xf numFmtId="177" fontId="1" fillId="0" borderId="0" xfId="0" applyNumberFormat="1" applyFont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7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0" fontId="9" fillId="0" borderId="3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horizontal="center" vertical="center" wrapText="1"/>
    </xf>
    <xf numFmtId="178" fontId="10" fillId="4" borderId="2" xfId="0" applyNumberFormat="1" applyFont="1" applyFill="1" applyBorder="1" applyAlignment="1">
      <alignment vertical="center" wrapText="1"/>
    </xf>
    <xf numFmtId="49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7" fillId="5" borderId="2" xfId="0" applyNumberFormat="1" applyFont="1" applyFill="1" applyBorder="1" applyAlignment="1">
      <alignment vertical="center"/>
    </xf>
    <xf numFmtId="49" fontId="1" fillId="0" borderId="4" xfId="65" applyNumberFormat="1" applyFont="1" applyBorder="1" applyAlignment="1">
      <alignment horizontal="center" vertical="center" wrapText="1"/>
    </xf>
    <xf numFmtId="0" fontId="1" fillId="0" borderId="4" xfId="65" applyFont="1" applyBorder="1" applyAlignment="1">
      <alignment vertical="center" wrapText="1"/>
    </xf>
    <xf numFmtId="0" fontId="1" fillId="0" borderId="2" xfId="65" applyFont="1" applyBorder="1" applyAlignment="1">
      <alignment horizontal="left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vertical="center" wrapText="1"/>
    </xf>
    <xf numFmtId="0" fontId="7" fillId="0" borderId="1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177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right"/>
    </xf>
    <xf numFmtId="0" fontId="7" fillId="5" borderId="2" xfId="0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/>
    </xf>
    <xf numFmtId="9" fontId="7" fillId="5" borderId="5" xfId="0" applyNumberFormat="1" applyFont="1" applyFill="1" applyBorder="1" applyAlignment="1">
      <alignment horizontal="center"/>
    </xf>
    <xf numFmtId="9" fontId="7" fillId="5" borderId="6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right" vertical="center"/>
    </xf>
    <xf numFmtId="0" fontId="12" fillId="6" borderId="5" xfId="0" applyFont="1" applyFill="1" applyBorder="1" applyAlignment="1">
      <alignment horizontal="right" vertical="center"/>
    </xf>
    <xf numFmtId="0" fontId="12" fillId="6" borderId="6" xfId="0" applyFont="1" applyFill="1" applyBorder="1" applyAlignment="1">
      <alignment horizontal="right" vertical="center"/>
    </xf>
    <xf numFmtId="177" fontId="12" fillId="6" borderId="2" xfId="0" applyNumberFormat="1" applyFont="1" applyFill="1" applyBorder="1" applyAlignment="1">
      <alignment vertical="center"/>
    </xf>
    <xf numFmtId="0" fontId="13" fillId="7" borderId="2" xfId="0" applyFont="1" applyFill="1" applyBorder="1" applyAlignment="1">
      <alignment horizontal="right" vertical="center"/>
    </xf>
    <xf numFmtId="177" fontId="14" fillId="0" borderId="6" xfId="0" applyNumberFormat="1" applyFont="1" applyBorder="1" applyAlignment="1">
      <alignment vertical="center"/>
    </xf>
    <xf numFmtId="0" fontId="15" fillId="8" borderId="0" xfId="0" applyFont="1" applyFill="1" applyAlignment="1">
      <alignment horizontal="left" wrapText="1"/>
    </xf>
    <xf numFmtId="0" fontId="10" fillId="4" borderId="7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right"/>
    </xf>
    <xf numFmtId="0" fontId="16" fillId="0" borderId="5" xfId="0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9" fontId="16" fillId="5" borderId="1" xfId="0" applyNumberFormat="1" applyFont="1" applyFill="1" applyBorder="1" applyAlignment="1">
      <alignment horizontal="right"/>
    </xf>
    <xf numFmtId="9" fontId="16" fillId="5" borderId="5" xfId="0" applyNumberFormat="1" applyFont="1" applyFill="1" applyBorder="1" applyAlignment="1">
      <alignment horizontal="right"/>
    </xf>
    <xf numFmtId="9" fontId="16" fillId="5" borderId="6" xfId="0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17" fillId="6" borderId="2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179" fontId="16" fillId="0" borderId="2" xfId="0" applyNumberFormat="1" applyFont="1" applyBorder="1"/>
    <xf numFmtId="180" fontId="16" fillId="5" borderId="2" xfId="0" applyNumberFormat="1" applyFont="1" applyFill="1" applyBorder="1"/>
    <xf numFmtId="10" fontId="19" fillId="0" borderId="6" xfId="0" applyNumberFormat="1" applyFont="1" applyBorder="1"/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22"/>
  <sheetViews>
    <sheetView showGridLines="0" tabSelected="1" zoomScale="81" zoomScaleNormal="81" topLeftCell="C7" workbookViewId="0">
      <selection activeCell="P25" sqref="P25"/>
    </sheetView>
  </sheetViews>
  <sheetFormatPr defaultColWidth="9" defaultRowHeight="16.5"/>
  <cols>
    <col min="1" max="1" width="6.33333333333333" style="3" customWidth="1"/>
    <col min="2" max="2" width="49.1666666666667" style="4" customWidth="1"/>
    <col min="3" max="3" width="61.6666666666667" style="5" customWidth="1"/>
    <col min="4" max="4" width="8.33333333333333" style="4" customWidth="1"/>
    <col min="5" max="5" width="5.83333333333333" style="6" customWidth="1"/>
    <col min="6" max="6" width="6.16666666666667" style="6" customWidth="1"/>
    <col min="7" max="7" width="12.5" style="6" customWidth="1"/>
    <col min="8" max="8" width="16.5" style="7" customWidth="1"/>
    <col min="9" max="9" width="26.8333333333333" style="4" customWidth="1"/>
    <col min="10" max="10" width="13.6666666666667" style="4" customWidth="1"/>
    <col min="11" max="11" width="17" style="4" customWidth="1"/>
    <col min="12" max="12" width="45.6833333333333" style="4" customWidth="1"/>
    <col min="13" max="16" width="9" style="4"/>
    <col min="17" max="17" width="14.5833333333333" style="4"/>
    <col min="18" max="16384" width="9" style="4"/>
  </cols>
  <sheetData>
    <row r="2" s="1" customFormat="1" ht="22.5" spans="1:8">
      <c r="A2" s="8" t="s">
        <v>0</v>
      </c>
      <c r="B2" s="8"/>
      <c r="C2" s="8"/>
      <c r="D2" s="9"/>
      <c r="E2" s="9"/>
      <c r="F2" s="10"/>
      <c r="H2" s="11"/>
    </row>
    <row r="3" s="1" customFormat="1" ht="33" spans="1:8">
      <c r="A3" s="12"/>
      <c r="B3" s="13" t="s">
        <v>1</v>
      </c>
      <c r="C3" s="14" t="s">
        <v>2</v>
      </c>
      <c r="E3" s="15"/>
      <c r="F3" s="15"/>
      <c r="G3" s="15"/>
      <c r="H3" s="16"/>
    </row>
    <row r="4" s="1" customFormat="1" spans="1:8">
      <c r="A4" s="17" t="s">
        <v>3</v>
      </c>
      <c r="B4" s="18" t="s">
        <v>4</v>
      </c>
      <c r="C4" s="19" t="s">
        <v>5</v>
      </c>
      <c r="D4" s="20"/>
      <c r="E4" s="15"/>
      <c r="F4" s="15"/>
      <c r="G4" s="15"/>
      <c r="H4" s="16"/>
    </row>
    <row r="5" s="1" customFormat="1" ht="33" spans="1:8">
      <c r="A5" s="21" t="s">
        <v>6</v>
      </c>
      <c r="B5" s="22" t="str">
        <f>B11</f>
        <v>幻灯更新*6（预估每套15-20页，按20页报价，按实际结算）</v>
      </c>
      <c r="C5" s="23">
        <f>H13</f>
        <v>53520</v>
      </c>
      <c r="D5" s="20"/>
      <c r="E5" s="15"/>
      <c r="F5" s="15"/>
      <c r="G5" s="15"/>
      <c r="H5" s="16"/>
    </row>
    <row r="6" s="1" customFormat="1" ht="33" spans="1:8">
      <c r="A6" s="21" t="s">
        <v>7</v>
      </c>
      <c r="B6" s="22" t="str">
        <f>B14</f>
        <v>DA更新*4（预估每套3-4页，按4页报价，按实际结算）</v>
      </c>
      <c r="C6" s="23">
        <f>H16</f>
        <v>24000</v>
      </c>
      <c r="D6" s="20"/>
      <c r="E6" s="15"/>
      <c r="F6" s="15"/>
      <c r="G6" s="15"/>
      <c r="H6" s="16"/>
    </row>
    <row r="7" s="1" customFormat="1" spans="1:8">
      <c r="A7" s="21" t="s">
        <v>8</v>
      </c>
      <c r="B7" s="22" t="str">
        <f>B18</f>
        <v>税 Tax</v>
      </c>
      <c r="C7" s="23">
        <f>H19</f>
        <v>4651.2</v>
      </c>
      <c r="D7" s="20"/>
      <c r="E7" s="15"/>
      <c r="F7" s="15"/>
      <c r="G7" s="15"/>
      <c r="H7" s="16"/>
    </row>
    <row r="8" s="1" customFormat="1" spans="1:8">
      <c r="A8" s="24" t="s">
        <v>9</v>
      </c>
      <c r="B8" s="25" t="str">
        <f>A21</f>
        <v>Total Amount</v>
      </c>
      <c r="C8" s="26">
        <f>H21</f>
        <v>82171.2</v>
      </c>
      <c r="D8" s="20"/>
      <c r="E8" s="15"/>
      <c r="F8" s="15"/>
      <c r="G8" s="15"/>
      <c r="H8" s="16"/>
    </row>
    <row r="9" s="1" customFormat="1" ht="38.5" customHeight="1" spans="1:17">
      <c r="A9" s="12"/>
      <c r="B9" s="27" t="s">
        <v>10</v>
      </c>
      <c r="C9" s="28"/>
      <c r="D9" s="20"/>
      <c r="E9" s="10"/>
      <c r="F9" s="10"/>
      <c r="H9" s="11"/>
      <c r="J9" s="60" t="s">
        <v>11</v>
      </c>
      <c r="K9" s="60"/>
      <c r="L9" s="60"/>
      <c r="M9" s="60"/>
      <c r="N9" s="60"/>
      <c r="O9" s="60"/>
      <c r="P9" s="60"/>
      <c r="Q9" s="60"/>
    </row>
    <row r="10" s="1" customFormat="1" ht="33" spans="1:17">
      <c r="A10" s="29" t="s">
        <v>12</v>
      </c>
      <c r="B10" s="30" t="s">
        <v>13</v>
      </c>
      <c r="C10" s="30"/>
      <c r="D10" s="31" t="s">
        <v>14</v>
      </c>
      <c r="E10" s="31" t="s">
        <v>15</v>
      </c>
      <c r="F10" s="32" t="s">
        <v>16</v>
      </c>
      <c r="G10" s="32" t="s">
        <v>17</v>
      </c>
      <c r="H10" s="33" t="s">
        <v>18</v>
      </c>
      <c r="J10" s="29" t="s">
        <v>12</v>
      </c>
      <c r="K10" s="61" t="s">
        <v>13</v>
      </c>
      <c r="L10" s="61"/>
      <c r="M10" s="31" t="s">
        <v>14</v>
      </c>
      <c r="N10" s="31" t="s">
        <v>15</v>
      </c>
      <c r="O10" s="32" t="s">
        <v>16</v>
      </c>
      <c r="P10" s="32" t="s">
        <v>17</v>
      </c>
      <c r="Q10" s="33" t="s">
        <v>18</v>
      </c>
    </row>
    <row r="11" s="1" customFormat="1" spans="1:17">
      <c r="A11" s="34" t="s">
        <v>6</v>
      </c>
      <c r="B11" s="35" t="s">
        <v>19</v>
      </c>
      <c r="C11" s="35"/>
      <c r="D11" s="35"/>
      <c r="E11" s="36"/>
      <c r="F11" s="37"/>
      <c r="G11" s="37"/>
      <c r="H11" s="38"/>
      <c r="J11" s="34" t="s">
        <v>6</v>
      </c>
      <c r="K11" s="35" t="s">
        <v>19</v>
      </c>
      <c r="L11" s="35"/>
      <c r="M11" s="35"/>
      <c r="N11" s="36"/>
      <c r="O11" s="37"/>
      <c r="P11" s="37"/>
      <c r="Q11" s="38"/>
    </row>
    <row r="12" s="1" customFormat="1" ht="115.5" spans="1:17">
      <c r="A12" s="39" t="s">
        <v>20</v>
      </c>
      <c r="B12" s="40" t="s">
        <v>21</v>
      </c>
      <c r="C12" s="41" t="s">
        <v>22</v>
      </c>
      <c r="D12" s="42" t="s">
        <v>23</v>
      </c>
      <c r="E12" s="42">
        <v>6</v>
      </c>
      <c r="F12" s="43">
        <v>20</v>
      </c>
      <c r="G12" s="43">
        <v>446</v>
      </c>
      <c r="H12" s="44">
        <f>F12*E12*G12</f>
        <v>53520</v>
      </c>
      <c r="J12" s="39" t="s">
        <v>20</v>
      </c>
      <c r="K12" s="40" t="s">
        <v>21</v>
      </c>
      <c r="L12" s="41" t="s">
        <v>22</v>
      </c>
      <c r="M12" s="42" t="s">
        <v>23</v>
      </c>
      <c r="N12" s="42">
        <v>6</v>
      </c>
      <c r="O12" s="43">
        <v>20</v>
      </c>
      <c r="P12" s="43">
        <v>100</v>
      </c>
      <c r="Q12" s="44">
        <f>O12*N12*P12</f>
        <v>12000</v>
      </c>
    </row>
    <row r="13" s="1" customFormat="1" spans="1:17">
      <c r="A13" s="45" t="s">
        <v>24</v>
      </c>
      <c r="B13" s="46"/>
      <c r="C13" s="46"/>
      <c r="D13" s="46"/>
      <c r="E13" s="46"/>
      <c r="F13" s="46"/>
      <c r="G13" s="47"/>
      <c r="H13" s="48">
        <f>SUM(H12:H12)</f>
        <v>53520</v>
      </c>
      <c r="J13" s="45" t="s">
        <v>24</v>
      </c>
      <c r="K13" s="46"/>
      <c r="L13" s="46"/>
      <c r="M13" s="46"/>
      <c r="N13" s="46"/>
      <c r="O13" s="46"/>
      <c r="P13" s="47"/>
      <c r="Q13" s="48">
        <f>SUM(Q12:Q12)</f>
        <v>12000</v>
      </c>
    </row>
    <row r="14" s="1" customFormat="1" spans="1:17">
      <c r="A14" s="34" t="s">
        <v>7</v>
      </c>
      <c r="B14" s="35" t="s">
        <v>25</v>
      </c>
      <c r="C14" s="35"/>
      <c r="D14" s="35"/>
      <c r="E14" s="36"/>
      <c r="F14" s="37"/>
      <c r="G14" s="37"/>
      <c r="H14" s="38"/>
      <c r="J14" s="34" t="s">
        <v>7</v>
      </c>
      <c r="K14" s="35" t="s">
        <v>25</v>
      </c>
      <c r="L14" s="35"/>
      <c r="M14" s="35"/>
      <c r="N14" s="36"/>
      <c r="O14" s="37"/>
      <c r="P14" s="37"/>
      <c r="Q14" s="38"/>
    </row>
    <row r="15" s="1" customFormat="1" ht="82.5" spans="1:17">
      <c r="A15" s="39" t="s">
        <v>26</v>
      </c>
      <c r="B15" s="40" t="s">
        <v>27</v>
      </c>
      <c r="C15" s="41" t="s">
        <v>28</v>
      </c>
      <c r="D15" s="42" t="s">
        <v>23</v>
      </c>
      <c r="E15" s="42">
        <v>4</v>
      </c>
      <c r="F15" s="43">
        <v>4</v>
      </c>
      <c r="G15" s="43">
        <v>1500</v>
      </c>
      <c r="H15" s="44">
        <f>F15*E15*G15</f>
        <v>24000</v>
      </c>
      <c r="J15" s="39" t="s">
        <v>26</v>
      </c>
      <c r="K15" s="40" t="s">
        <v>27</v>
      </c>
      <c r="L15" s="41" t="s">
        <v>28</v>
      </c>
      <c r="M15" s="42" t="s">
        <v>23</v>
      </c>
      <c r="N15" s="42">
        <v>4</v>
      </c>
      <c r="O15" s="43">
        <v>4</v>
      </c>
      <c r="P15" s="43">
        <v>0</v>
      </c>
      <c r="Q15" s="44">
        <f>O15*N15*P15</f>
        <v>0</v>
      </c>
    </row>
    <row r="16" s="1" customFormat="1" spans="1:17">
      <c r="A16" s="45" t="s">
        <v>24</v>
      </c>
      <c r="B16" s="46"/>
      <c r="C16" s="46"/>
      <c r="D16" s="46"/>
      <c r="E16" s="46"/>
      <c r="F16" s="46"/>
      <c r="G16" s="47"/>
      <c r="H16" s="48">
        <f>SUM(H15:H15)</f>
        <v>24000</v>
      </c>
      <c r="J16" s="45" t="s">
        <v>24</v>
      </c>
      <c r="K16" s="46"/>
      <c r="L16" s="46"/>
      <c r="M16" s="46"/>
      <c r="N16" s="46"/>
      <c r="O16" s="46"/>
      <c r="P16" s="47"/>
      <c r="Q16" s="48">
        <f>SUM(Q15:Q15)</f>
        <v>0</v>
      </c>
    </row>
    <row r="17" s="1" customFormat="1" spans="1:17">
      <c r="A17" s="49" t="s">
        <v>29</v>
      </c>
      <c r="B17" s="49"/>
      <c r="C17" s="49"/>
      <c r="D17" s="49"/>
      <c r="E17" s="49"/>
      <c r="F17" s="49"/>
      <c r="G17" s="49"/>
      <c r="H17" s="48">
        <f>H13+H16</f>
        <v>77520</v>
      </c>
      <c r="J17" s="62" t="s">
        <v>24</v>
      </c>
      <c r="K17" s="63"/>
      <c r="L17" s="63"/>
      <c r="M17" s="63"/>
      <c r="N17" s="63"/>
      <c r="O17" s="63"/>
      <c r="P17" s="64"/>
      <c r="Q17" s="71">
        <f>Q13+Q16</f>
        <v>12000</v>
      </c>
    </row>
    <row r="18" s="1" customFormat="1" spans="1:17">
      <c r="A18" s="50">
        <v>3</v>
      </c>
      <c r="B18" s="35" t="s">
        <v>30</v>
      </c>
      <c r="C18" s="51">
        <v>0.06</v>
      </c>
      <c r="D18" s="52"/>
      <c r="E18" s="52"/>
      <c r="F18" s="52"/>
      <c r="G18" s="53"/>
      <c r="H18" s="38"/>
      <c r="J18" s="65" t="s">
        <v>31</v>
      </c>
      <c r="K18" s="66"/>
      <c r="L18" s="66"/>
      <c r="M18" s="66"/>
      <c r="N18" s="66"/>
      <c r="O18" s="66"/>
      <c r="P18" s="67"/>
      <c r="Q18" s="72">
        <f>Q17</f>
        <v>12000</v>
      </c>
    </row>
    <row r="19" s="1" customFormat="1" spans="1:17">
      <c r="A19" s="49" t="s">
        <v>24</v>
      </c>
      <c r="B19" s="49"/>
      <c r="C19" s="49"/>
      <c r="D19" s="49"/>
      <c r="E19" s="49"/>
      <c r="F19" s="49"/>
      <c r="G19" s="49"/>
      <c r="H19" s="48">
        <f>H17*0.06</f>
        <v>4651.2</v>
      </c>
      <c r="J19" s="65"/>
      <c r="K19" s="66"/>
      <c r="L19" s="66"/>
      <c r="M19" s="66"/>
      <c r="N19" s="66"/>
      <c r="O19" s="66"/>
      <c r="P19" s="67" t="s">
        <v>32</v>
      </c>
      <c r="Q19" s="72">
        <f>H17</f>
        <v>77520</v>
      </c>
    </row>
    <row r="20" s="2" customFormat="1" spans="1:17">
      <c r="A20" s="54"/>
      <c r="B20" s="55"/>
      <c r="C20" s="55"/>
      <c r="D20" s="55"/>
      <c r="E20" s="55"/>
      <c r="F20" s="55"/>
      <c r="G20" s="56"/>
      <c r="H20" s="57"/>
      <c r="J20" s="68" t="s">
        <v>33</v>
      </c>
      <c r="K20" s="68"/>
      <c r="L20" s="68"/>
      <c r="M20" s="68"/>
      <c r="N20" s="68"/>
      <c r="O20" s="68"/>
      <c r="P20" s="68"/>
      <c r="Q20" s="71">
        <f>Q19-Q18</f>
        <v>65520</v>
      </c>
    </row>
    <row r="21" s="1" customFormat="1" spans="1:17">
      <c r="A21" s="58" t="s">
        <v>34</v>
      </c>
      <c r="B21" s="58"/>
      <c r="C21" s="58"/>
      <c r="D21" s="58"/>
      <c r="E21" s="58"/>
      <c r="F21" s="58"/>
      <c r="G21" s="58"/>
      <c r="H21" s="59">
        <f>H17+H19</f>
        <v>82171.2</v>
      </c>
      <c r="J21" s="69"/>
      <c r="K21" s="69"/>
      <c r="L21" s="69"/>
      <c r="M21" s="69"/>
      <c r="N21" s="69"/>
      <c r="O21" s="69"/>
      <c r="P21" s="69"/>
      <c r="Q21" s="69"/>
    </row>
    <row r="22" spans="10:17">
      <c r="J22" s="70" t="s">
        <v>35</v>
      </c>
      <c r="K22" s="70"/>
      <c r="L22" s="70"/>
      <c r="M22" s="70"/>
      <c r="N22" s="70"/>
      <c r="O22" s="70"/>
      <c r="P22" s="70"/>
      <c r="Q22" s="73">
        <f>Q20/Q19</f>
        <v>0.845201238390093</v>
      </c>
    </row>
  </sheetData>
  <mergeCells count="17">
    <mergeCell ref="A2:C2"/>
    <mergeCell ref="J9:Q9"/>
    <mergeCell ref="A13:G13"/>
    <mergeCell ref="J13:P13"/>
    <mergeCell ref="A16:G16"/>
    <mergeCell ref="J16:P16"/>
    <mergeCell ref="A17:G17"/>
    <mergeCell ref="J17:P17"/>
    <mergeCell ref="C18:G18"/>
    <mergeCell ref="J18:P18"/>
    <mergeCell ref="A19:G19"/>
    <mergeCell ref="A20:G20"/>
    <mergeCell ref="J20:P20"/>
    <mergeCell ref="A21:G21"/>
    <mergeCell ref="J21:Q21"/>
    <mergeCell ref="J22:P22"/>
    <mergeCell ref="E3:H8"/>
  </mergeCells>
  <pageMargins left="0.7" right="0.7" top="0.75" bottom="0.75" header="0.3" footer="0.3"/>
  <pageSetup paperSize="9" orientation="landscape"/>
  <headerFooter/>
  <ignoredErrors>
    <ignoredError sqref="A5 A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2024-12-06T09:09:10Z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212FA11EC425477A884252A8344D74EE_13</vt:lpwstr>
  </property>
  <property fmtid="{D5CDD505-2E9C-101B-9397-08002B2CF9AE}" pid="10" name="KSOProductBuildVer">
    <vt:lpwstr>2052-12.1.0.18912</vt:lpwstr>
  </property>
</Properties>
</file>