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麦田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<sst xmlns="http://schemas.openxmlformats.org/spreadsheetml/2006/main" count="53" uniqueCount="48">
  <si>
    <t>序号</t>
  </si>
  <si>
    <t>项目名称</t>
  </si>
  <si>
    <t>日期</t>
  </si>
  <si>
    <t>场次</t>
  </si>
  <si>
    <t>项目总金额</t>
  </si>
  <si>
    <t>管理费10%</t>
  </si>
  <si>
    <t>税费6.72%</t>
  </si>
  <si>
    <t>劳务总金额</t>
  </si>
  <si>
    <t>已打款劳务金额</t>
  </si>
  <si>
    <t>未打款劳务金额</t>
  </si>
  <si>
    <t>可执行金额</t>
  </si>
  <si>
    <t>执行方</t>
  </si>
  <si>
    <t>合同金额</t>
  </si>
  <si>
    <t>已开票金额</t>
  </si>
  <si>
    <t>未收款金额
（已开票金额剩余尾款数据）</t>
  </si>
  <si>
    <t>实际执行金额</t>
  </si>
  <si>
    <r>
      <rPr>
        <b/>
        <sz val="14"/>
        <color rgb="FFFFFFFF"/>
        <rFont val="微软雅黑"/>
        <charset val="134"/>
      </rPr>
      <t>新增-管理费10%</t>
    </r>
    <r>
      <rPr>
        <b/>
        <sz val="14"/>
        <color rgb="FFFFFFFF"/>
        <rFont val="微软雅黑"/>
        <charset val="134"/>
      </rPr>
      <t xml:space="preserve">
执行金额</t>
    </r>
  </si>
  <si>
    <r>
      <rPr>
        <b/>
        <sz val="14"/>
        <color rgb="FFFFFFFF"/>
        <rFont val="微软雅黑"/>
        <charset val="134"/>
      </rPr>
      <t>已开票金额-与实际执行金额</t>
    </r>
    <r>
      <rPr>
        <b/>
        <sz val="14"/>
        <color rgb="FFFFFFFF"/>
        <rFont val="微软雅黑"/>
        <charset val="134"/>
      </rPr>
      <t xml:space="preserve">
多开费用</t>
    </r>
  </si>
  <si>
    <t>（第一阶段）
精神健康多学科诊疗基层促进项目</t>
  </si>
  <si>
    <t>杭州</t>
  </si>
  <si>
    <t>麦田</t>
  </si>
  <si>
    <t>北京</t>
  </si>
  <si>
    <t>上海</t>
  </si>
  <si>
    <t>汕头</t>
  </si>
  <si>
    <t>石家庄</t>
  </si>
  <si>
    <t>（第二阶段）
精神健康多学科诊疗基层促进项目</t>
  </si>
  <si>
    <t>上海（金山）</t>
  </si>
  <si>
    <t>衢州</t>
  </si>
  <si>
    <t>昭通</t>
  </si>
  <si>
    <t>茂名</t>
  </si>
  <si>
    <t>萧山</t>
  </si>
  <si>
    <t>（第三阶段）
精神健康多学科诊疗基层促进项目</t>
  </si>
  <si>
    <t>南京</t>
  </si>
  <si>
    <t>上海（南汇）</t>
  </si>
  <si>
    <t>天津</t>
  </si>
  <si>
    <t>（第四阶段）
精神健康多学科诊疗基层促进项目</t>
  </si>
  <si>
    <t>上海（嘉定）</t>
  </si>
  <si>
    <t>上海（青浦）</t>
  </si>
  <si>
    <t>云南（普洱）</t>
  </si>
  <si>
    <t>（第五阶段）
精神健康多学科诊疗基层促进项目</t>
  </si>
  <si>
    <t>肇庆（怀集）</t>
  </si>
  <si>
    <t>甘肃（兰州）</t>
  </si>
  <si>
    <t>麦田 TOTAL</t>
  </si>
  <si>
    <t>总收入去税</t>
  </si>
  <si>
    <t>去掉已打劳务费</t>
  </si>
  <si>
    <t>去掉麦田开票金额-学会账目剩余</t>
  </si>
  <si>
    <t>麦田应开票金额</t>
  </si>
  <si>
    <t>麦田多开票金额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</si>
</sst>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_);[Red]\(\¥#,##0\)"/>
    <numFmt numFmtId="177" formatCode="&quot;￥&quot;#,##0_);[Red]\(&quot;￥&quot;#,##0\)"/>
    <numFmt numFmtId="178" formatCode="&quot;￥&quot;#,##0.00_);[Red]\(&quot;￥&quot;#,##0.00\)"/>
  </numFmts>
  <fonts count="27">
    <font>
      <sz val="10"/>
      <color theme="1"/>
      <name val="等线"/>
      <charset val="134"/>
      <scheme val="minor"/>
    </font>
    <font>
      <b/>
      <sz val="14"/>
      <color rgb="FFFFFFFF"/>
      <name val="等线"/>
      <charset val="134"/>
      <scheme val="minor"/>
    </font>
    <font>
      <sz val="12"/>
      <name val="等线"/>
      <charset val="134"/>
      <scheme val="minor"/>
    </font>
    <font>
      <sz val="14"/>
      <name val="等线"/>
      <charset val="134"/>
      <scheme val="minor"/>
    </font>
    <font>
      <b/>
      <sz val="12"/>
      <name val="等线"/>
      <charset val="134"/>
      <scheme val="minor"/>
    </font>
    <font>
      <b/>
      <sz val="12"/>
      <color rgb="FFFFFFFF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rgb="FFFFFFFF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rgb="FF2F75B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19B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E3C3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0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0" fillId="0" borderId="4" xfId="0" applyFont="1" applyBorder="1">
      <alignment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center" vertical="center"/>
    </xf>
    <xf numFmtId="178" fontId="1" fillId="6" borderId="2" xfId="0" applyNumberFormat="1" applyFont="1" applyFill="1" applyBorder="1" applyAlignment="1">
      <alignment horizontal="center" vertical="center"/>
    </xf>
    <xf numFmtId="178" fontId="1" fillId="6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176" fontId="5" fillId="7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center" vertical="center"/>
    </xf>
    <xf numFmtId="178" fontId="0" fillId="0" borderId="0" xfId="0" applyNumberFormat="1" applyFont="1">
      <alignment vertical="center"/>
    </xf>
    <xf numFmtId="0" fontId="0" fillId="5" borderId="0" xfId="0" applyFont="1" applyFill="1">
      <alignment vertical="center"/>
    </xf>
    <xf numFmtId="178" fontId="1" fillId="6" borderId="1" xfId="0" applyNumberFormat="1" applyFont="1" applyFill="1" applyBorder="1" applyAlignment="1">
      <alignment horizontal="center" vertical="center" wrapText="1"/>
    </xf>
    <xf numFmtId="178" fontId="1" fillId="8" borderId="1" xfId="0" applyNumberFormat="1" applyFont="1" applyFill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/>
    </xf>
    <xf numFmtId="178" fontId="4" fillId="4" borderId="1" xfId="0" applyNumberFormat="1" applyFont="1" applyFill="1" applyBorder="1" applyAlignment="1">
      <alignment horizontal="center" vertical="center"/>
    </xf>
    <xf numFmtId="178" fontId="1" fillId="9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麦田明细表"/>
  <dimension ref="A1:S159"/>
  <sheetViews>
    <sheetView tabSelected="1" zoomScale="90" zoomScaleNormal="90" topLeftCell="M1" workbookViewId="0">
      <selection activeCell="S22" sqref="S22:S24"/>
    </sheetView>
  </sheetViews>
  <sheetFormatPr defaultColWidth="9.81818181818182" defaultRowHeight="13"/>
  <cols>
    <col min="1" max="1" width="6.70909090909091" customWidth="1"/>
    <col min="2" max="2" width="34.7090909090909" customWidth="1"/>
    <col min="3" max="3" width="31.7090909090909" customWidth="1"/>
    <col min="4" max="4" width="40.7090909090909" customWidth="1"/>
    <col min="5" max="5" width="20.7090909090909" customWidth="1"/>
    <col min="6" max="8" width="34.7090909090909" customWidth="1"/>
    <col min="9" max="9" width="21.7090909090909" customWidth="1"/>
    <col min="10" max="10" width="19.7090909090909" customWidth="1"/>
    <col min="11" max="11" width="21.7090909090909" customWidth="1"/>
    <col min="12" max="12" width="7.00909090909091" customWidth="1"/>
    <col min="13" max="13" width="12.6181818181818" customWidth="1"/>
    <col min="14" max="14" width="26.7090909090909" customWidth="1"/>
    <col min="15" max="15" width="30.7090909090909" customWidth="1"/>
    <col min="16" max="16" width="40.6" customWidth="1"/>
    <col min="17" max="18" width="27.7090909090909" customWidth="1"/>
    <col min="19" max="19" width="39.5272727272727" customWidth="1"/>
    <col min="20" max="27" width="13.7090909090909" customWidth="1"/>
  </cols>
  <sheetData>
    <row r="1" ht="60.75" customHeight="1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6"/>
      <c r="M1" s="1" t="s">
        <v>11</v>
      </c>
      <c r="N1" s="17" t="s">
        <v>12</v>
      </c>
      <c r="O1" s="18" t="s">
        <v>13</v>
      </c>
      <c r="P1" s="19" t="s">
        <v>14</v>
      </c>
      <c r="Q1" s="30" t="s">
        <v>15</v>
      </c>
      <c r="R1" s="30" t="s">
        <v>16</v>
      </c>
      <c r="S1" s="31" t="s">
        <v>17</v>
      </c>
    </row>
    <row r="2" ht="15.5" spans="1:19">
      <c r="A2" s="2">
        <v>1</v>
      </c>
      <c r="B2" s="3" t="s">
        <v>18</v>
      </c>
      <c r="C2" s="4">
        <v>45809</v>
      </c>
      <c r="D2" s="2" t="s">
        <v>19</v>
      </c>
      <c r="E2" s="5">
        <v>170000</v>
      </c>
      <c r="F2" s="6">
        <f t="shared" ref="F2:F24" si="0">E2*10%</f>
        <v>17000</v>
      </c>
      <c r="G2" s="6">
        <f t="shared" ref="G2:G24" si="1">E2*6.72%</f>
        <v>11424</v>
      </c>
      <c r="H2" s="6">
        <v>22200</v>
      </c>
      <c r="I2" s="20">
        <v>0</v>
      </c>
      <c r="J2" s="20">
        <f>H2-I2</f>
        <v>22200</v>
      </c>
      <c r="K2" s="20">
        <f t="shared" ref="K2:K24" si="2">E2-F2-G2-H2</f>
        <v>119376</v>
      </c>
      <c r="L2" s="10"/>
      <c r="M2" s="21" t="s">
        <v>20</v>
      </c>
      <c r="N2" s="22">
        <v>374437.58</v>
      </c>
      <c r="O2" s="22">
        <v>374140.78</v>
      </c>
      <c r="P2" s="22">
        <v>0</v>
      </c>
      <c r="Q2" s="32">
        <f>K2+K3+K4+K5+K6</f>
        <v>309166</v>
      </c>
      <c r="R2" s="32">
        <v>356166</v>
      </c>
      <c r="S2" s="32">
        <f>O2-R2</f>
        <v>17974.78</v>
      </c>
    </row>
    <row r="3" ht="15.5" spans="1:19">
      <c r="A3" s="2">
        <v>2</v>
      </c>
      <c r="B3" s="7"/>
      <c r="C3" s="4">
        <v>45832</v>
      </c>
      <c r="D3" s="2" t="s">
        <v>21</v>
      </c>
      <c r="E3" s="5">
        <v>80000</v>
      </c>
      <c r="F3" s="6">
        <f t="shared" si="0"/>
        <v>8000</v>
      </c>
      <c r="G3" s="6">
        <f t="shared" si="1"/>
        <v>5376</v>
      </c>
      <c r="H3" s="6">
        <v>14650</v>
      </c>
      <c r="I3" s="20">
        <v>13600</v>
      </c>
      <c r="J3" s="20">
        <f t="shared" ref="J3:J24" si="3">H3-I3</f>
        <v>1050</v>
      </c>
      <c r="K3" s="20">
        <f t="shared" si="2"/>
        <v>51974</v>
      </c>
      <c r="L3" s="10"/>
      <c r="M3" s="10"/>
      <c r="N3" s="7"/>
      <c r="O3" s="7"/>
      <c r="P3" s="7"/>
      <c r="Q3" s="10"/>
      <c r="R3" s="10"/>
      <c r="S3" s="10"/>
    </row>
    <row r="4" ht="15.5" spans="1:19">
      <c r="A4" s="2">
        <v>3</v>
      </c>
      <c r="B4" s="7"/>
      <c r="C4" s="4">
        <v>45833</v>
      </c>
      <c r="D4" s="2" t="s">
        <v>22</v>
      </c>
      <c r="E4" s="5">
        <v>60000</v>
      </c>
      <c r="F4" s="6">
        <f t="shared" si="0"/>
        <v>6000</v>
      </c>
      <c r="G4" s="6">
        <f t="shared" si="1"/>
        <v>4032</v>
      </c>
      <c r="H4" s="8">
        <v>16100</v>
      </c>
      <c r="I4" s="5">
        <v>16100</v>
      </c>
      <c r="J4" s="20">
        <f t="shared" si="3"/>
        <v>0</v>
      </c>
      <c r="K4" s="20">
        <f t="shared" si="2"/>
        <v>33868</v>
      </c>
      <c r="L4" s="10"/>
      <c r="M4" s="10"/>
      <c r="N4" s="7"/>
      <c r="O4" s="7"/>
      <c r="P4" s="7"/>
      <c r="Q4" s="10"/>
      <c r="R4" s="10"/>
      <c r="S4" s="10"/>
    </row>
    <row r="5" ht="15.5" spans="1:19">
      <c r="A5" s="2">
        <v>4</v>
      </c>
      <c r="B5" s="7"/>
      <c r="C5" s="4">
        <v>45836</v>
      </c>
      <c r="D5" s="2" t="s">
        <v>23</v>
      </c>
      <c r="E5" s="5">
        <v>80000</v>
      </c>
      <c r="F5" s="6">
        <f t="shared" si="0"/>
        <v>8000</v>
      </c>
      <c r="G5" s="6">
        <f t="shared" si="1"/>
        <v>5376</v>
      </c>
      <c r="H5" s="6">
        <v>14650</v>
      </c>
      <c r="I5" s="20">
        <v>10050</v>
      </c>
      <c r="J5" s="20">
        <f t="shared" si="3"/>
        <v>4600</v>
      </c>
      <c r="K5" s="20">
        <f t="shared" si="2"/>
        <v>51974</v>
      </c>
      <c r="L5" s="10"/>
      <c r="M5" s="10"/>
      <c r="N5" s="7"/>
      <c r="O5" s="7"/>
      <c r="P5" s="7"/>
      <c r="Q5" s="10"/>
      <c r="R5" s="10"/>
      <c r="S5" s="10"/>
    </row>
    <row r="6" ht="15.5" customHeight="1" spans="1:19">
      <c r="A6" s="2">
        <v>5</v>
      </c>
      <c r="B6" s="7"/>
      <c r="C6" s="4">
        <v>45837</v>
      </c>
      <c r="D6" s="2" t="s">
        <v>24</v>
      </c>
      <c r="E6" s="5">
        <v>80000</v>
      </c>
      <c r="F6" s="6">
        <f t="shared" si="0"/>
        <v>8000</v>
      </c>
      <c r="G6" s="6">
        <f t="shared" si="1"/>
        <v>5376</v>
      </c>
      <c r="H6" s="6">
        <v>14650</v>
      </c>
      <c r="I6" s="20">
        <v>13400</v>
      </c>
      <c r="J6" s="20">
        <f t="shared" si="3"/>
        <v>1250</v>
      </c>
      <c r="K6" s="20">
        <f t="shared" si="2"/>
        <v>51974</v>
      </c>
      <c r="L6" s="10"/>
      <c r="M6" s="10"/>
      <c r="N6" s="7"/>
      <c r="O6" s="7"/>
      <c r="P6" s="7"/>
      <c r="Q6" s="23"/>
      <c r="R6" s="23"/>
      <c r="S6" s="23"/>
    </row>
    <row r="7" ht="15.5" spans="1:19">
      <c r="A7" s="2">
        <v>6</v>
      </c>
      <c r="B7" s="3" t="s">
        <v>25</v>
      </c>
      <c r="C7" s="4">
        <v>45864</v>
      </c>
      <c r="D7" s="2" t="s">
        <v>26</v>
      </c>
      <c r="E7" s="5">
        <v>80000</v>
      </c>
      <c r="F7" s="6">
        <f t="shared" si="0"/>
        <v>8000</v>
      </c>
      <c r="G7" s="6">
        <f t="shared" si="1"/>
        <v>5376</v>
      </c>
      <c r="H7" s="6">
        <v>15700</v>
      </c>
      <c r="I7" s="20">
        <v>14450</v>
      </c>
      <c r="J7" s="20">
        <f t="shared" si="3"/>
        <v>1250</v>
      </c>
      <c r="K7" s="20">
        <f t="shared" si="2"/>
        <v>50924</v>
      </c>
      <c r="L7" s="10"/>
      <c r="M7" s="10"/>
      <c r="N7" s="22">
        <v>339067.5</v>
      </c>
      <c r="O7" s="22">
        <v>313998.5</v>
      </c>
      <c r="P7" s="22">
        <v>42744.5</v>
      </c>
      <c r="Q7" s="32">
        <f>K7+K8+K9+K10+K11</f>
        <v>252120</v>
      </c>
      <c r="R7" s="32">
        <v>292120</v>
      </c>
      <c r="S7" s="32">
        <f>O7-R7</f>
        <v>21878.5</v>
      </c>
    </row>
    <row r="8" ht="15.5" spans="1:19">
      <c r="A8" s="2">
        <v>7</v>
      </c>
      <c r="B8" s="7"/>
      <c r="C8" s="4">
        <v>45864</v>
      </c>
      <c r="D8" s="2" t="s">
        <v>27</v>
      </c>
      <c r="E8" s="5">
        <v>80000</v>
      </c>
      <c r="F8" s="6">
        <f t="shared" si="0"/>
        <v>8000</v>
      </c>
      <c r="G8" s="6">
        <f t="shared" si="1"/>
        <v>5376</v>
      </c>
      <c r="H8" s="6">
        <v>14650</v>
      </c>
      <c r="I8" s="20">
        <v>14650</v>
      </c>
      <c r="J8" s="20">
        <f t="shared" si="3"/>
        <v>0</v>
      </c>
      <c r="K8" s="20">
        <f t="shared" si="2"/>
        <v>51974</v>
      </c>
      <c r="L8" s="10"/>
      <c r="M8" s="10"/>
      <c r="N8" s="7"/>
      <c r="O8" s="7"/>
      <c r="P8" s="7"/>
      <c r="Q8" s="10"/>
      <c r="R8" s="10"/>
      <c r="S8" s="10"/>
    </row>
    <row r="9" ht="15.5" spans="1:19">
      <c r="A9" s="2">
        <v>8</v>
      </c>
      <c r="B9" s="7"/>
      <c r="C9" s="4">
        <v>45865</v>
      </c>
      <c r="D9" s="2" t="s">
        <v>28</v>
      </c>
      <c r="E9" s="5">
        <v>80000</v>
      </c>
      <c r="F9" s="6">
        <f t="shared" si="0"/>
        <v>8000</v>
      </c>
      <c r="G9" s="6">
        <f t="shared" si="1"/>
        <v>5376</v>
      </c>
      <c r="H9" s="6">
        <v>15700</v>
      </c>
      <c r="I9" s="20">
        <v>15700</v>
      </c>
      <c r="J9" s="20">
        <f t="shared" si="3"/>
        <v>0</v>
      </c>
      <c r="K9" s="20">
        <f t="shared" si="2"/>
        <v>50924</v>
      </c>
      <c r="L9" s="10"/>
      <c r="M9" s="10"/>
      <c r="N9" s="7"/>
      <c r="O9" s="7"/>
      <c r="P9" s="7"/>
      <c r="Q9" s="10"/>
      <c r="R9" s="10"/>
      <c r="S9" s="10"/>
    </row>
    <row r="10" ht="15.5" spans="1:19">
      <c r="A10" s="2">
        <v>9</v>
      </c>
      <c r="B10" s="7"/>
      <c r="C10" s="4">
        <v>45879</v>
      </c>
      <c r="D10" s="2" t="s">
        <v>29</v>
      </c>
      <c r="E10" s="5">
        <v>80000</v>
      </c>
      <c r="F10" s="6">
        <f t="shared" si="0"/>
        <v>8000</v>
      </c>
      <c r="G10" s="6">
        <f t="shared" si="1"/>
        <v>5376</v>
      </c>
      <c r="H10" s="6">
        <v>15700</v>
      </c>
      <c r="I10" s="20">
        <v>3150</v>
      </c>
      <c r="J10" s="20">
        <f t="shared" si="3"/>
        <v>12550</v>
      </c>
      <c r="K10" s="20">
        <f t="shared" si="2"/>
        <v>50924</v>
      </c>
      <c r="L10" s="10"/>
      <c r="M10" s="10"/>
      <c r="N10" s="7"/>
      <c r="O10" s="7"/>
      <c r="P10" s="7"/>
      <c r="Q10" s="10"/>
      <c r="R10" s="10"/>
      <c r="S10" s="10"/>
    </row>
    <row r="11" ht="15.5" customHeight="1" spans="1:19">
      <c r="A11" s="2">
        <v>10</v>
      </c>
      <c r="B11" s="7"/>
      <c r="C11" s="4">
        <v>45888</v>
      </c>
      <c r="D11" s="2" t="s">
        <v>30</v>
      </c>
      <c r="E11" s="5">
        <v>80000</v>
      </c>
      <c r="F11" s="6">
        <f t="shared" si="0"/>
        <v>8000</v>
      </c>
      <c r="G11" s="6">
        <f t="shared" si="1"/>
        <v>5376</v>
      </c>
      <c r="H11" s="6">
        <v>19250</v>
      </c>
      <c r="I11" s="20">
        <v>18266.67</v>
      </c>
      <c r="J11" s="20">
        <f t="shared" si="3"/>
        <v>983.330000000002</v>
      </c>
      <c r="K11" s="20">
        <f t="shared" si="2"/>
        <v>47374</v>
      </c>
      <c r="L11" s="10"/>
      <c r="M11" s="10"/>
      <c r="N11" s="7"/>
      <c r="O11" s="7"/>
      <c r="P11" s="7"/>
      <c r="Q11" s="23"/>
      <c r="R11" s="23"/>
      <c r="S11" s="23"/>
    </row>
    <row r="12" ht="15.5" spans="1:19">
      <c r="A12" s="2">
        <v>11</v>
      </c>
      <c r="B12" s="3" t="s">
        <v>31</v>
      </c>
      <c r="C12" s="4">
        <v>45895</v>
      </c>
      <c r="D12" s="2" t="s">
        <v>21</v>
      </c>
      <c r="E12" s="5">
        <v>80000</v>
      </c>
      <c r="F12" s="6">
        <f t="shared" si="0"/>
        <v>8000</v>
      </c>
      <c r="G12" s="6">
        <f t="shared" si="1"/>
        <v>5376</v>
      </c>
      <c r="H12" s="6">
        <v>14650</v>
      </c>
      <c r="I12" s="20">
        <v>12350</v>
      </c>
      <c r="J12" s="20">
        <f t="shared" si="3"/>
        <v>2300</v>
      </c>
      <c r="K12" s="20">
        <f t="shared" si="2"/>
        <v>51974</v>
      </c>
      <c r="L12" s="10"/>
      <c r="M12" s="10"/>
      <c r="N12" s="22">
        <v>339067.5</v>
      </c>
      <c r="O12" s="22">
        <v>332654.5</v>
      </c>
      <c r="P12" s="22">
        <v>61400.5</v>
      </c>
      <c r="Q12" s="32">
        <f>K12+K13+K14+K15+K16</f>
        <v>257770</v>
      </c>
      <c r="R12" s="32">
        <v>297770</v>
      </c>
      <c r="S12" s="32">
        <f>O12-R12</f>
        <v>34884.5</v>
      </c>
    </row>
    <row r="13" ht="15.5" spans="1:19">
      <c r="A13" s="2">
        <v>12</v>
      </c>
      <c r="B13" s="7"/>
      <c r="C13" s="4">
        <v>45900</v>
      </c>
      <c r="D13" s="2" t="s">
        <v>32</v>
      </c>
      <c r="E13" s="5">
        <v>80000</v>
      </c>
      <c r="F13" s="6">
        <f t="shared" si="0"/>
        <v>8000</v>
      </c>
      <c r="G13" s="6">
        <f t="shared" si="1"/>
        <v>5376</v>
      </c>
      <c r="H13" s="6">
        <v>15700</v>
      </c>
      <c r="I13" s="20">
        <v>11640.48</v>
      </c>
      <c r="J13" s="20">
        <f t="shared" si="3"/>
        <v>4059.52</v>
      </c>
      <c r="K13" s="20">
        <f t="shared" si="2"/>
        <v>50924</v>
      </c>
      <c r="L13" s="10"/>
      <c r="M13" s="10"/>
      <c r="N13" s="7"/>
      <c r="O13" s="7"/>
      <c r="P13" s="7"/>
      <c r="Q13" s="10"/>
      <c r="R13" s="10"/>
      <c r="S13" s="10"/>
    </row>
    <row r="14" ht="15.5" spans="1:19">
      <c r="A14" s="2">
        <v>13</v>
      </c>
      <c r="B14" s="7"/>
      <c r="C14" s="4">
        <v>45906</v>
      </c>
      <c r="D14" s="2" t="s">
        <v>33</v>
      </c>
      <c r="E14" s="5">
        <v>80000</v>
      </c>
      <c r="F14" s="6">
        <f t="shared" si="0"/>
        <v>8000</v>
      </c>
      <c r="G14" s="6">
        <f t="shared" si="1"/>
        <v>5376</v>
      </c>
      <c r="H14" s="6">
        <v>14650</v>
      </c>
      <c r="I14" s="20">
        <v>9361.9</v>
      </c>
      <c r="J14" s="20">
        <f t="shared" si="3"/>
        <v>5288.1</v>
      </c>
      <c r="K14" s="20">
        <f t="shared" si="2"/>
        <v>51974</v>
      </c>
      <c r="L14" s="10"/>
      <c r="M14" s="10"/>
      <c r="N14" s="7"/>
      <c r="O14" s="7"/>
      <c r="P14" s="7"/>
      <c r="Q14" s="10"/>
      <c r="R14" s="10"/>
      <c r="S14" s="10"/>
    </row>
    <row r="15" ht="15.5" spans="1:19">
      <c r="A15" s="2">
        <v>14</v>
      </c>
      <c r="B15" s="7"/>
      <c r="C15" s="4">
        <v>45908</v>
      </c>
      <c r="D15" s="2" t="s">
        <v>34</v>
      </c>
      <c r="E15" s="5">
        <v>80000</v>
      </c>
      <c r="F15" s="6">
        <f t="shared" si="0"/>
        <v>8000</v>
      </c>
      <c r="G15" s="6">
        <f t="shared" si="1"/>
        <v>5376</v>
      </c>
      <c r="H15" s="6">
        <v>14650</v>
      </c>
      <c r="I15" s="20">
        <v>14650</v>
      </c>
      <c r="J15" s="20">
        <f t="shared" si="3"/>
        <v>0</v>
      </c>
      <c r="K15" s="20">
        <f t="shared" si="2"/>
        <v>51974</v>
      </c>
      <c r="L15" s="10"/>
      <c r="M15" s="10"/>
      <c r="N15" s="7"/>
      <c r="O15" s="7"/>
      <c r="P15" s="7"/>
      <c r="Q15" s="10"/>
      <c r="R15" s="10"/>
      <c r="S15" s="10"/>
    </row>
    <row r="16" ht="15.5" customHeight="1" spans="1:19">
      <c r="A16" s="2">
        <v>15</v>
      </c>
      <c r="B16" s="7"/>
      <c r="C16" s="4">
        <v>45910</v>
      </c>
      <c r="D16" s="2" t="s">
        <v>24</v>
      </c>
      <c r="E16" s="5">
        <v>80000</v>
      </c>
      <c r="F16" s="6">
        <f t="shared" si="0"/>
        <v>8000</v>
      </c>
      <c r="G16" s="6">
        <f t="shared" si="1"/>
        <v>5376</v>
      </c>
      <c r="H16" s="6">
        <v>15700</v>
      </c>
      <c r="I16" s="20">
        <v>12350</v>
      </c>
      <c r="J16" s="20">
        <f t="shared" si="3"/>
        <v>3350</v>
      </c>
      <c r="K16" s="20">
        <f t="shared" si="2"/>
        <v>50924</v>
      </c>
      <c r="L16" s="10"/>
      <c r="M16" s="10"/>
      <c r="N16" s="7"/>
      <c r="O16" s="7"/>
      <c r="P16" s="7"/>
      <c r="Q16" s="23"/>
      <c r="R16" s="23"/>
      <c r="S16" s="23"/>
    </row>
    <row r="17" ht="15.5" spans="1:19">
      <c r="A17" s="2">
        <v>16</v>
      </c>
      <c r="B17" s="9" t="s">
        <v>35</v>
      </c>
      <c r="C17" s="4">
        <v>45928</v>
      </c>
      <c r="D17" s="2" t="s">
        <v>29</v>
      </c>
      <c r="E17" s="5">
        <v>80000</v>
      </c>
      <c r="F17" s="6">
        <f t="shared" si="0"/>
        <v>8000</v>
      </c>
      <c r="G17" s="6">
        <f t="shared" si="1"/>
        <v>5376</v>
      </c>
      <c r="H17" s="6">
        <v>15700</v>
      </c>
      <c r="I17" s="20">
        <v>2100</v>
      </c>
      <c r="J17" s="20">
        <f t="shared" si="3"/>
        <v>13600</v>
      </c>
      <c r="K17" s="20">
        <f t="shared" si="2"/>
        <v>50924</v>
      </c>
      <c r="L17" s="10"/>
      <c r="M17" s="10"/>
      <c r="N17" s="22">
        <v>339067.5</v>
      </c>
      <c r="O17" s="22">
        <v>312673.5</v>
      </c>
      <c r="P17" s="22">
        <v>41419.5</v>
      </c>
      <c r="Q17" s="32">
        <f>K17+K18+K19+K20+K21</f>
        <v>256720</v>
      </c>
      <c r="R17" s="32">
        <v>296720</v>
      </c>
      <c r="S17" s="32">
        <f>O17-R17</f>
        <v>15953.5</v>
      </c>
    </row>
    <row r="18" ht="15.5" spans="1:19">
      <c r="A18" s="2">
        <v>17</v>
      </c>
      <c r="B18" s="10"/>
      <c r="C18" s="4">
        <v>45926</v>
      </c>
      <c r="D18" s="2" t="s">
        <v>36</v>
      </c>
      <c r="E18" s="5">
        <v>80000</v>
      </c>
      <c r="F18" s="6">
        <f t="shared" si="0"/>
        <v>8000</v>
      </c>
      <c r="G18" s="6">
        <f t="shared" si="1"/>
        <v>5376</v>
      </c>
      <c r="H18" s="6">
        <v>15700</v>
      </c>
      <c r="I18" s="20">
        <v>12430.95</v>
      </c>
      <c r="J18" s="20">
        <f t="shared" si="3"/>
        <v>3269.05</v>
      </c>
      <c r="K18" s="20">
        <f t="shared" si="2"/>
        <v>50924</v>
      </c>
      <c r="L18" s="10"/>
      <c r="M18" s="10"/>
      <c r="N18" s="7"/>
      <c r="O18" s="7"/>
      <c r="P18" s="7"/>
      <c r="Q18" s="10"/>
      <c r="R18" s="10"/>
      <c r="S18" s="10"/>
    </row>
    <row r="19" ht="15.5" spans="1:19">
      <c r="A19" s="2">
        <v>18</v>
      </c>
      <c r="B19" s="10"/>
      <c r="C19" s="4">
        <v>45926</v>
      </c>
      <c r="D19" s="2" t="s">
        <v>37</v>
      </c>
      <c r="E19" s="5">
        <v>80000</v>
      </c>
      <c r="F19" s="6">
        <f t="shared" si="0"/>
        <v>8000</v>
      </c>
      <c r="G19" s="6">
        <f t="shared" si="1"/>
        <v>5376</v>
      </c>
      <c r="H19" s="6">
        <v>14650</v>
      </c>
      <c r="I19" s="20">
        <v>8252.38</v>
      </c>
      <c r="J19" s="20">
        <f t="shared" si="3"/>
        <v>6397.62</v>
      </c>
      <c r="K19" s="20">
        <f t="shared" si="2"/>
        <v>51974</v>
      </c>
      <c r="L19" s="10"/>
      <c r="M19" s="10"/>
      <c r="N19" s="7"/>
      <c r="O19" s="7"/>
      <c r="P19" s="7"/>
      <c r="Q19" s="10"/>
      <c r="R19" s="10"/>
      <c r="S19" s="10"/>
    </row>
    <row r="20" ht="15.5" spans="1:19">
      <c r="A20" s="2">
        <v>19</v>
      </c>
      <c r="B20" s="10"/>
      <c r="C20" s="4">
        <v>45927</v>
      </c>
      <c r="D20" s="2" t="s">
        <v>38</v>
      </c>
      <c r="E20" s="5">
        <v>80000</v>
      </c>
      <c r="F20" s="6">
        <f t="shared" si="0"/>
        <v>8000</v>
      </c>
      <c r="G20" s="6">
        <f t="shared" si="1"/>
        <v>5376</v>
      </c>
      <c r="H20" s="6">
        <v>15700</v>
      </c>
      <c r="I20" s="20">
        <v>6700</v>
      </c>
      <c r="J20" s="20">
        <f t="shared" si="3"/>
        <v>9000</v>
      </c>
      <c r="K20" s="20">
        <f t="shared" si="2"/>
        <v>50924</v>
      </c>
      <c r="L20" s="10"/>
      <c r="M20" s="10"/>
      <c r="N20" s="7"/>
      <c r="O20" s="7"/>
      <c r="P20" s="7"/>
      <c r="Q20" s="10"/>
      <c r="R20" s="10"/>
      <c r="S20" s="10"/>
    </row>
    <row r="21" ht="15.5" spans="1:19">
      <c r="A21" s="2">
        <v>20</v>
      </c>
      <c r="B21" s="10"/>
      <c r="C21" s="4">
        <v>45929</v>
      </c>
      <c r="D21" s="2" t="s">
        <v>32</v>
      </c>
      <c r="E21" s="5">
        <v>80000</v>
      </c>
      <c r="F21" s="6">
        <f t="shared" si="0"/>
        <v>8000</v>
      </c>
      <c r="G21" s="6">
        <f t="shared" si="1"/>
        <v>5376</v>
      </c>
      <c r="H21" s="6">
        <v>14650</v>
      </c>
      <c r="I21" s="20">
        <v>13621.43</v>
      </c>
      <c r="J21" s="20">
        <f t="shared" si="3"/>
        <v>1028.57</v>
      </c>
      <c r="K21" s="20">
        <f t="shared" si="2"/>
        <v>51974</v>
      </c>
      <c r="L21" s="10"/>
      <c r="M21" s="10"/>
      <c r="N21" s="7"/>
      <c r="O21" s="7"/>
      <c r="P21" s="7"/>
      <c r="Q21" s="23"/>
      <c r="R21" s="23"/>
      <c r="S21" s="23"/>
    </row>
    <row r="22" ht="15.5" spans="1:19">
      <c r="A22" s="2">
        <v>21</v>
      </c>
      <c r="B22" s="3" t="s">
        <v>39</v>
      </c>
      <c r="C22" s="4">
        <v>45927</v>
      </c>
      <c r="D22" s="2" t="s">
        <v>40</v>
      </c>
      <c r="E22" s="5">
        <v>180000</v>
      </c>
      <c r="F22" s="6">
        <f t="shared" si="0"/>
        <v>18000</v>
      </c>
      <c r="G22" s="6">
        <f t="shared" si="1"/>
        <v>12096</v>
      </c>
      <c r="H22" s="6">
        <v>22200</v>
      </c>
      <c r="I22" s="20">
        <v>13800</v>
      </c>
      <c r="J22" s="20">
        <f t="shared" si="3"/>
        <v>8400</v>
      </c>
      <c r="K22" s="20">
        <f t="shared" si="2"/>
        <v>127704</v>
      </c>
      <c r="L22" s="10"/>
      <c r="M22" s="10"/>
      <c r="N22" s="22">
        <v>409027.5</v>
      </c>
      <c r="O22" s="22">
        <v>408661.8</v>
      </c>
      <c r="P22" s="22">
        <v>81439.8</v>
      </c>
      <c r="Q22" s="33">
        <f>K24+K23+K22</f>
        <v>381012</v>
      </c>
      <c r="R22" s="33">
        <v>435012</v>
      </c>
      <c r="S22" s="33">
        <f>O22-R22</f>
        <v>-26350.2</v>
      </c>
    </row>
    <row r="23" ht="15.5" spans="1:19">
      <c r="A23" s="2">
        <v>22</v>
      </c>
      <c r="B23" s="7"/>
      <c r="C23" s="4">
        <v>45921</v>
      </c>
      <c r="D23" s="2" t="s">
        <v>41</v>
      </c>
      <c r="E23" s="5">
        <v>180000</v>
      </c>
      <c r="F23" s="6">
        <f t="shared" si="0"/>
        <v>18000</v>
      </c>
      <c r="G23" s="6">
        <f t="shared" si="1"/>
        <v>12096</v>
      </c>
      <c r="H23" s="6">
        <v>22200</v>
      </c>
      <c r="I23" s="20">
        <v>20100</v>
      </c>
      <c r="J23" s="20">
        <f t="shared" si="3"/>
        <v>2100</v>
      </c>
      <c r="K23" s="20">
        <f t="shared" si="2"/>
        <v>127704</v>
      </c>
      <c r="L23" s="10"/>
      <c r="M23" s="10"/>
      <c r="N23" s="7"/>
      <c r="O23" s="7"/>
      <c r="P23" s="7"/>
      <c r="Q23" s="10"/>
      <c r="R23" s="10"/>
      <c r="S23" s="10"/>
    </row>
    <row r="24" ht="15.5" spans="1:19">
      <c r="A24" s="2">
        <v>23</v>
      </c>
      <c r="B24" s="7"/>
      <c r="C24" s="4">
        <v>45925</v>
      </c>
      <c r="D24" s="2" t="s">
        <v>22</v>
      </c>
      <c r="E24" s="5">
        <v>180000</v>
      </c>
      <c r="F24" s="6">
        <f t="shared" si="0"/>
        <v>18000</v>
      </c>
      <c r="G24" s="6">
        <f t="shared" si="1"/>
        <v>12096</v>
      </c>
      <c r="H24" s="6">
        <v>24300</v>
      </c>
      <c r="I24" s="20">
        <v>12785.71</v>
      </c>
      <c r="J24" s="20">
        <f t="shared" si="3"/>
        <v>11514.29</v>
      </c>
      <c r="K24" s="20">
        <f t="shared" si="2"/>
        <v>125604</v>
      </c>
      <c r="L24" s="10"/>
      <c r="M24" s="23"/>
      <c r="N24" s="7"/>
      <c r="O24" s="7"/>
      <c r="P24" s="7"/>
      <c r="Q24" s="23"/>
      <c r="R24" s="23"/>
      <c r="S24" s="23"/>
    </row>
    <row r="25" ht="24.75" customHeight="1" spans="1:19">
      <c r="A25" s="11" t="s">
        <v>42</v>
      </c>
      <c r="B25" s="12"/>
      <c r="C25" s="12"/>
      <c r="D25" s="12"/>
      <c r="E25" s="13">
        <f t="shared" ref="E25:K25" si="4">SUM(E2:E24)</f>
        <v>2210000</v>
      </c>
      <c r="F25" s="13">
        <f t="shared" si="4"/>
        <v>221000</v>
      </c>
      <c r="G25" s="13">
        <f t="shared" si="4"/>
        <v>148512</v>
      </c>
      <c r="H25" s="13">
        <f t="shared" si="4"/>
        <v>383700</v>
      </c>
      <c r="I25" s="13">
        <f t="shared" si="4"/>
        <v>269509.52</v>
      </c>
      <c r="J25" s="24">
        <f t="shared" si="4"/>
        <v>114190.48</v>
      </c>
      <c r="K25" s="25">
        <f t="shared" si="4"/>
        <v>1456788</v>
      </c>
      <c r="L25" s="23"/>
      <c r="M25" s="26"/>
      <c r="N25" s="27">
        <f t="shared" ref="N25:P25" si="5">SUM(N2:N24)</f>
        <v>1800667.58</v>
      </c>
      <c r="O25" s="27">
        <f t="shared" si="5"/>
        <v>1742129.08</v>
      </c>
      <c r="P25" s="27">
        <f t="shared" si="5"/>
        <v>227004.3</v>
      </c>
      <c r="Q25" s="34">
        <f>K25</f>
        <v>1456788</v>
      </c>
      <c r="R25" s="17">
        <v>1677788</v>
      </c>
      <c r="S25" s="35">
        <f>SUM(S2:S24)</f>
        <v>64341.08</v>
      </c>
    </row>
    <row r="26" spans="14:18">
      <c r="N26" s="28"/>
      <c r="Q26" s="28"/>
      <c r="R26" s="28"/>
    </row>
    <row r="27" spans="12:18">
      <c r="L27" s="29"/>
      <c r="N27" s="28"/>
      <c r="Q27" s="28"/>
      <c r="R27" s="28"/>
    </row>
    <row r="28" spans="14:18">
      <c r="N28" s="28"/>
      <c r="Q28" s="28"/>
      <c r="R28" s="28"/>
    </row>
    <row r="29" spans="6:18">
      <c r="F29" s="14"/>
      <c r="G29" s="14"/>
      <c r="H29" s="14"/>
      <c r="N29" s="28"/>
      <c r="Q29" s="28"/>
      <c r="R29" s="28"/>
    </row>
    <row r="30" spans="5:18">
      <c r="E30" s="14" t="s">
        <v>43</v>
      </c>
      <c r="F30" s="14" t="s">
        <v>44</v>
      </c>
      <c r="G30" s="15" t="s">
        <v>45</v>
      </c>
      <c r="H30" s="14" t="s">
        <v>46</v>
      </c>
      <c r="I30" s="15" t="s">
        <v>47</v>
      </c>
      <c r="N30" s="28"/>
      <c r="Q30" s="28"/>
      <c r="R30" s="28"/>
    </row>
    <row r="31" spans="5:18">
      <c r="E31" s="14">
        <f>E25-G25</f>
        <v>2061488</v>
      </c>
      <c r="F31" s="14">
        <f>E31-I25</f>
        <v>1791978.48</v>
      </c>
      <c r="G31" s="15">
        <f>F31-O25</f>
        <v>49849.3999999999</v>
      </c>
      <c r="H31" s="14">
        <f>E31-H25</f>
        <v>1677788</v>
      </c>
      <c r="I31" s="15">
        <f>J25-G31</f>
        <v>64341.0800000001</v>
      </c>
      <c r="N31" s="28"/>
      <c r="Q31" s="28"/>
      <c r="R31" s="28"/>
    </row>
    <row r="32" spans="14:18">
      <c r="N32" s="28"/>
      <c r="Q32" s="28"/>
      <c r="R32" s="28"/>
    </row>
    <row r="33" spans="14:18">
      <c r="N33" s="28"/>
      <c r="Q33" s="28"/>
      <c r="R33" s="28"/>
    </row>
    <row r="34" spans="14:18">
      <c r="N34" s="28"/>
      <c r="Q34" s="28"/>
      <c r="R34" s="28"/>
    </row>
    <row r="35" spans="14:18">
      <c r="N35" s="28"/>
      <c r="Q35" s="28"/>
      <c r="R35" s="28"/>
    </row>
    <row r="36" spans="14:18">
      <c r="N36" s="28"/>
      <c r="Q36" s="28"/>
      <c r="R36" s="28"/>
    </row>
    <row r="37" spans="14:18">
      <c r="N37" s="28"/>
      <c r="Q37" s="28"/>
      <c r="R37" s="28"/>
    </row>
    <row r="38" spans="14:18">
      <c r="N38" s="28"/>
      <c r="Q38" s="28"/>
      <c r="R38" s="28"/>
    </row>
    <row r="39" spans="14:18">
      <c r="N39" s="28"/>
      <c r="Q39" s="28"/>
      <c r="R39" s="28"/>
    </row>
    <row r="40" spans="14:18">
      <c r="N40" s="28"/>
      <c r="Q40" s="28"/>
      <c r="R40" s="28"/>
    </row>
    <row r="41" spans="14:18">
      <c r="N41" s="28"/>
      <c r="Q41" s="28"/>
      <c r="R41" s="28"/>
    </row>
    <row r="42" spans="14:18">
      <c r="N42" s="28"/>
      <c r="Q42" s="28"/>
      <c r="R42" s="28"/>
    </row>
    <row r="43" spans="14:18">
      <c r="N43" s="28"/>
      <c r="Q43" s="28"/>
      <c r="R43" s="28"/>
    </row>
    <row r="44" spans="14:18">
      <c r="N44" s="28"/>
      <c r="Q44" s="28"/>
      <c r="R44" s="28"/>
    </row>
    <row r="45" spans="14:18">
      <c r="N45" s="28"/>
      <c r="Q45" s="28"/>
      <c r="R45" s="28"/>
    </row>
    <row r="46" spans="14:18">
      <c r="N46" s="28"/>
      <c r="Q46" s="28"/>
      <c r="R46" s="28"/>
    </row>
    <row r="47" spans="14:18">
      <c r="N47" s="28"/>
      <c r="Q47" s="28"/>
      <c r="R47" s="28"/>
    </row>
    <row r="48" spans="14:18">
      <c r="N48" s="28"/>
      <c r="Q48" s="28"/>
      <c r="R48" s="28"/>
    </row>
    <row r="49" spans="14:18">
      <c r="N49" s="28"/>
      <c r="Q49" s="28"/>
      <c r="R49" s="28"/>
    </row>
    <row r="50" spans="14:18">
      <c r="N50" s="28"/>
      <c r="Q50" s="28"/>
      <c r="R50" s="28"/>
    </row>
    <row r="51" spans="14:18">
      <c r="N51" s="28"/>
      <c r="Q51" s="28"/>
      <c r="R51" s="28"/>
    </row>
    <row r="52" spans="14:18">
      <c r="N52" s="28"/>
      <c r="Q52" s="28"/>
      <c r="R52" s="28"/>
    </row>
    <row r="53" spans="14:18">
      <c r="N53" s="28"/>
      <c r="Q53" s="28"/>
      <c r="R53" s="28"/>
    </row>
    <row r="54" spans="14:18">
      <c r="N54" s="28"/>
      <c r="Q54" s="28"/>
      <c r="R54" s="28"/>
    </row>
    <row r="55" spans="14:18">
      <c r="N55" s="28"/>
      <c r="Q55" s="28"/>
      <c r="R55" s="28"/>
    </row>
    <row r="56" spans="14:18">
      <c r="N56" s="28"/>
      <c r="Q56" s="28"/>
      <c r="R56" s="28"/>
    </row>
    <row r="57" spans="14:18">
      <c r="N57" s="28"/>
      <c r="Q57" s="28"/>
      <c r="R57" s="28"/>
    </row>
    <row r="58" spans="14:18">
      <c r="N58" s="28"/>
      <c r="Q58" s="28"/>
      <c r="R58" s="28"/>
    </row>
    <row r="59" spans="14:18">
      <c r="N59" s="28"/>
      <c r="Q59" s="28"/>
      <c r="R59" s="28"/>
    </row>
    <row r="60" spans="14:18">
      <c r="N60" s="28"/>
      <c r="Q60" s="28"/>
      <c r="R60" s="28"/>
    </row>
    <row r="61" spans="14:18">
      <c r="N61" s="28"/>
      <c r="Q61" s="28"/>
      <c r="R61" s="28"/>
    </row>
    <row r="62" spans="14:18">
      <c r="N62" s="28"/>
      <c r="Q62" s="28"/>
      <c r="R62" s="28"/>
    </row>
    <row r="63" spans="14:18">
      <c r="N63" s="28"/>
      <c r="Q63" s="28"/>
      <c r="R63" s="28"/>
    </row>
    <row r="64" spans="14:18">
      <c r="N64" s="28"/>
      <c r="Q64" s="28"/>
      <c r="R64" s="28"/>
    </row>
    <row r="65" spans="14:18">
      <c r="N65" s="28"/>
      <c r="Q65" s="28"/>
      <c r="R65" s="28"/>
    </row>
    <row r="66" spans="14:18">
      <c r="N66" s="28"/>
      <c r="Q66" s="28"/>
      <c r="R66" s="28"/>
    </row>
    <row r="67" spans="14:18">
      <c r="N67" s="28"/>
      <c r="Q67" s="28"/>
      <c r="R67" s="28"/>
    </row>
    <row r="68" spans="14:18">
      <c r="N68" s="28"/>
      <c r="Q68" s="28"/>
      <c r="R68" s="28"/>
    </row>
    <row r="69" spans="14:18">
      <c r="N69" s="28"/>
      <c r="Q69" s="28"/>
      <c r="R69" s="28"/>
    </row>
    <row r="70" spans="14:18">
      <c r="N70" s="28"/>
      <c r="Q70" s="28"/>
      <c r="R70" s="28"/>
    </row>
    <row r="71" spans="14:18">
      <c r="N71" s="28"/>
      <c r="Q71" s="28"/>
      <c r="R71" s="28"/>
    </row>
    <row r="72" spans="14:18">
      <c r="N72" s="28"/>
      <c r="Q72" s="28"/>
      <c r="R72" s="28"/>
    </row>
    <row r="73" spans="14:18">
      <c r="N73" s="28"/>
      <c r="Q73" s="28"/>
      <c r="R73" s="28"/>
    </row>
    <row r="74" spans="14:18">
      <c r="N74" s="28"/>
      <c r="Q74" s="28"/>
      <c r="R74" s="28"/>
    </row>
    <row r="75" spans="14:18">
      <c r="N75" s="28"/>
      <c r="Q75" s="28"/>
      <c r="R75" s="28"/>
    </row>
    <row r="76" spans="14:18">
      <c r="N76" s="28"/>
      <c r="Q76" s="28"/>
      <c r="R76" s="28"/>
    </row>
    <row r="77" spans="14:18">
      <c r="N77" s="28"/>
      <c r="Q77" s="28"/>
      <c r="R77" s="28"/>
    </row>
    <row r="78" spans="14:18">
      <c r="N78" s="28"/>
      <c r="Q78" s="28"/>
      <c r="R78" s="28"/>
    </row>
    <row r="79" spans="14:18">
      <c r="N79" s="28"/>
      <c r="Q79" s="28"/>
      <c r="R79" s="28"/>
    </row>
    <row r="80" spans="14:18">
      <c r="N80" s="28"/>
      <c r="Q80" s="28"/>
      <c r="R80" s="28"/>
    </row>
    <row r="81" spans="14:18">
      <c r="N81" s="28"/>
      <c r="Q81" s="28"/>
      <c r="R81" s="28"/>
    </row>
    <row r="82" spans="14:18">
      <c r="N82" s="28"/>
      <c r="Q82" s="28"/>
      <c r="R82" s="28"/>
    </row>
    <row r="83" spans="14:18">
      <c r="N83" s="28"/>
      <c r="Q83" s="28"/>
      <c r="R83" s="28"/>
    </row>
    <row r="84" spans="14:18">
      <c r="N84" s="28"/>
      <c r="Q84" s="28"/>
      <c r="R84" s="28"/>
    </row>
    <row r="85" spans="14:18">
      <c r="N85" s="28"/>
      <c r="Q85" s="28"/>
      <c r="R85" s="28"/>
    </row>
    <row r="86" spans="14:18">
      <c r="N86" s="28"/>
      <c r="Q86" s="28"/>
      <c r="R86" s="28"/>
    </row>
    <row r="87" spans="14:18">
      <c r="N87" s="28"/>
      <c r="Q87" s="28"/>
      <c r="R87" s="28"/>
    </row>
    <row r="88" spans="14:18">
      <c r="N88" s="28"/>
      <c r="Q88" s="28"/>
      <c r="R88" s="28"/>
    </row>
    <row r="89" spans="14:18">
      <c r="N89" s="28"/>
      <c r="Q89" s="28"/>
      <c r="R89" s="28"/>
    </row>
    <row r="90" spans="14:18">
      <c r="N90" s="28"/>
      <c r="Q90" s="28"/>
      <c r="R90" s="28"/>
    </row>
    <row r="91" spans="14:18">
      <c r="N91" s="28"/>
      <c r="Q91" s="28"/>
      <c r="R91" s="28"/>
    </row>
    <row r="92" spans="14:18">
      <c r="N92" s="28"/>
      <c r="Q92" s="28"/>
      <c r="R92" s="28"/>
    </row>
    <row r="93" spans="14:18">
      <c r="N93" s="28"/>
      <c r="Q93" s="28"/>
      <c r="R93" s="28"/>
    </row>
    <row r="94" spans="14:18">
      <c r="N94" s="28"/>
      <c r="Q94" s="28"/>
      <c r="R94" s="28"/>
    </row>
    <row r="95" spans="14:18">
      <c r="N95" s="28"/>
      <c r="Q95" s="28"/>
      <c r="R95" s="28"/>
    </row>
    <row r="96" spans="14:18">
      <c r="N96" s="28"/>
      <c r="Q96" s="28"/>
      <c r="R96" s="28"/>
    </row>
    <row r="97" spans="14:18">
      <c r="N97" s="28"/>
      <c r="Q97" s="28"/>
      <c r="R97" s="28"/>
    </row>
    <row r="98" spans="14:18">
      <c r="N98" s="28"/>
      <c r="Q98" s="28"/>
      <c r="R98" s="28"/>
    </row>
    <row r="99" spans="14:18">
      <c r="N99" s="28"/>
      <c r="Q99" s="28"/>
      <c r="R99" s="28"/>
    </row>
    <row r="100" spans="14:18">
      <c r="N100" s="28"/>
      <c r="Q100" s="28"/>
      <c r="R100" s="28"/>
    </row>
    <row r="101" spans="14:18">
      <c r="N101" s="28"/>
      <c r="Q101" s="28"/>
      <c r="R101" s="28"/>
    </row>
    <row r="102" spans="14:18">
      <c r="N102" s="28"/>
      <c r="Q102" s="28"/>
      <c r="R102" s="28"/>
    </row>
    <row r="103" spans="14:18">
      <c r="N103" s="28"/>
      <c r="Q103" s="28"/>
      <c r="R103" s="28"/>
    </row>
    <row r="104" spans="14:18">
      <c r="N104" s="28"/>
      <c r="Q104" s="28"/>
      <c r="R104" s="28"/>
    </row>
    <row r="105" spans="14:18">
      <c r="N105" s="28"/>
      <c r="Q105" s="28"/>
      <c r="R105" s="28"/>
    </row>
    <row r="106" spans="14:18">
      <c r="N106" s="28"/>
      <c r="Q106" s="28"/>
      <c r="R106" s="28"/>
    </row>
    <row r="107" spans="14:18">
      <c r="N107" s="28"/>
      <c r="Q107" s="28"/>
      <c r="R107" s="28"/>
    </row>
    <row r="108" spans="14:18">
      <c r="N108" s="28"/>
      <c r="Q108" s="28"/>
      <c r="R108" s="28"/>
    </row>
    <row r="109" spans="14:18">
      <c r="N109" s="28"/>
      <c r="Q109" s="28"/>
      <c r="R109" s="28"/>
    </row>
    <row r="110" spans="14:18">
      <c r="N110" s="28"/>
      <c r="Q110" s="28"/>
      <c r="R110" s="28"/>
    </row>
    <row r="111" spans="14:18">
      <c r="N111" s="28"/>
      <c r="Q111" s="28"/>
      <c r="R111" s="28"/>
    </row>
    <row r="112" spans="14:18">
      <c r="N112" s="28"/>
      <c r="Q112" s="28"/>
      <c r="R112" s="28"/>
    </row>
    <row r="113" spans="14:18">
      <c r="N113" s="28"/>
      <c r="Q113" s="28"/>
      <c r="R113" s="28"/>
    </row>
    <row r="114" spans="14:18">
      <c r="N114" s="28"/>
      <c r="Q114" s="28"/>
      <c r="R114" s="28"/>
    </row>
    <row r="115" spans="14:18">
      <c r="N115" s="28"/>
      <c r="Q115" s="28"/>
      <c r="R115" s="28"/>
    </row>
    <row r="116" spans="14:18">
      <c r="N116" s="28"/>
      <c r="Q116" s="28"/>
      <c r="R116" s="28"/>
    </row>
    <row r="117" spans="14:18">
      <c r="N117" s="28"/>
      <c r="Q117" s="28"/>
      <c r="R117" s="28"/>
    </row>
    <row r="118" spans="14:18">
      <c r="N118" s="28"/>
      <c r="Q118" s="28"/>
      <c r="R118" s="28"/>
    </row>
    <row r="119" spans="14:18">
      <c r="N119" s="28"/>
      <c r="Q119" s="28"/>
      <c r="R119" s="28"/>
    </row>
    <row r="120" spans="14:18">
      <c r="N120" s="28"/>
      <c r="Q120" s="28"/>
      <c r="R120" s="28"/>
    </row>
    <row r="121" spans="14:18">
      <c r="N121" s="28"/>
      <c r="Q121" s="28"/>
      <c r="R121" s="28"/>
    </row>
    <row r="122" spans="14:18">
      <c r="N122" s="28"/>
      <c r="Q122" s="28"/>
      <c r="R122" s="28"/>
    </row>
    <row r="123" spans="14:18">
      <c r="N123" s="28"/>
      <c r="Q123" s="28"/>
      <c r="R123" s="28"/>
    </row>
    <row r="124" spans="14:18">
      <c r="N124" s="28"/>
      <c r="Q124" s="28"/>
      <c r="R124" s="28"/>
    </row>
    <row r="125" spans="14:18">
      <c r="N125" s="28"/>
      <c r="Q125" s="28"/>
      <c r="R125" s="28"/>
    </row>
    <row r="126" spans="14:18">
      <c r="N126" s="28"/>
      <c r="Q126" s="28"/>
      <c r="R126" s="28"/>
    </row>
    <row r="127" spans="14:18">
      <c r="N127" s="28"/>
      <c r="Q127" s="28"/>
      <c r="R127" s="28"/>
    </row>
    <row r="128" spans="14:18">
      <c r="N128" s="28"/>
      <c r="Q128" s="28"/>
      <c r="R128" s="28"/>
    </row>
    <row r="129" spans="14:18">
      <c r="N129" s="28"/>
      <c r="Q129" s="28"/>
      <c r="R129" s="28"/>
    </row>
    <row r="130" spans="14:18">
      <c r="N130" s="28"/>
      <c r="Q130" s="28"/>
      <c r="R130" s="28"/>
    </row>
    <row r="131" spans="14:18">
      <c r="N131" s="28"/>
      <c r="Q131" s="28"/>
      <c r="R131" s="28"/>
    </row>
    <row r="132" spans="14:18">
      <c r="N132" s="28"/>
      <c r="Q132" s="28"/>
      <c r="R132" s="28"/>
    </row>
    <row r="133" spans="14:18">
      <c r="N133" s="28"/>
      <c r="Q133" s="28"/>
      <c r="R133" s="28"/>
    </row>
    <row r="134" spans="14:18">
      <c r="N134" s="28"/>
      <c r="Q134" s="28"/>
      <c r="R134" s="28"/>
    </row>
    <row r="135" spans="14:18">
      <c r="N135" s="28"/>
      <c r="Q135" s="28"/>
      <c r="R135" s="28"/>
    </row>
    <row r="136" spans="14:18">
      <c r="N136" s="28"/>
      <c r="Q136" s="28"/>
      <c r="R136" s="28"/>
    </row>
    <row r="137" spans="14:18">
      <c r="N137" s="28"/>
      <c r="Q137" s="28"/>
      <c r="R137" s="28"/>
    </row>
    <row r="138" spans="14:18">
      <c r="N138" s="28"/>
      <c r="Q138" s="28"/>
      <c r="R138" s="28"/>
    </row>
    <row r="139" spans="14:18">
      <c r="N139" s="28"/>
      <c r="Q139" s="28"/>
      <c r="R139" s="28"/>
    </row>
    <row r="140" spans="14:18">
      <c r="N140" s="28"/>
      <c r="Q140" s="28"/>
      <c r="R140" s="28"/>
    </row>
    <row r="141" spans="14:18">
      <c r="N141" s="28"/>
      <c r="Q141" s="28"/>
      <c r="R141" s="28"/>
    </row>
    <row r="142" spans="14:18">
      <c r="N142" s="28"/>
      <c r="Q142" s="28"/>
      <c r="R142" s="28"/>
    </row>
    <row r="143" spans="14:18">
      <c r="N143" s="28"/>
      <c r="Q143" s="28"/>
      <c r="R143" s="28"/>
    </row>
    <row r="144" spans="14:18">
      <c r="N144" s="28"/>
      <c r="Q144" s="28"/>
      <c r="R144" s="28"/>
    </row>
    <row r="145" spans="14:18">
      <c r="N145" s="28"/>
      <c r="Q145" s="28"/>
      <c r="R145" s="28"/>
    </row>
    <row r="146" spans="14:18">
      <c r="N146" s="28"/>
      <c r="Q146" s="28"/>
      <c r="R146" s="28"/>
    </row>
    <row r="147" spans="14:18">
      <c r="N147" s="28"/>
      <c r="Q147" s="28"/>
      <c r="R147" s="28"/>
    </row>
    <row r="148" spans="14:18">
      <c r="N148" s="28"/>
      <c r="Q148" s="28"/>
      <c r="R148" s="28"/>
    </row>
    <row r="149" spans="14:18">
      <c r="N149" s="28"/>
      <c r="Q149" s="28"/>
      <c r="R149" s="28"/>
    </row>
    <row r="150" spans="14:18">
      <c r="N150" s="28"/>
      <c r="Q150" s="28"/>
      <c r="R150" s="28"/>
    </row>
    <row r="151" spans="14:18">
      <c r="N151" s="28"/>
      <c r="Q151" s="28"/>
      <c r="R151" s="28"/>
    </row>
    <row r="152" spans="14:18">
      <c r="N152" s="28"/>
      <c r="Q152" s="28"/>
      <c r="R152" s="28"/>
    </row>
    <row r="153" spans="14:18">
      <c r="N153" s="28"/>
      <c r="Q153" s="28"/>
      <c r="R153" s="28"/>
    </row>
    <row r="154" spans="14:18">
      <c r="N154" s="28"/>
      <c r="Q154" s="28"/>
      <c r="R154" s="28"/>
    </row>
    <row r="155" spans="14:18">
      <c r="N155" s="28"/>
      <c r="Q155" s="28"/>
      <c r="R155" s="28"/>
    </row>
    <row r="156" spans="14:18">
      <c r="N156" s="28"/>
      <c r="Q156" s="28"/>
      <c r="R156" s="28"/>
    </row>
    <row r="157" spans="14:18">
      <c r="N157" s="28"/>
      <c r="Q157" s="28"/>
      <c r="R157" s="28"/>
    </row>
    <row r="158" spans="14:18">
      <c r="N158" s="28"/>
      <c r="Q158" s="28"/>
      <c r="R158" s="28"/>
    </row>
    <row r="159" spans="14:18">
      <c r="N159" s="28"/>
      <c r="Q159" s="28"/>
      <c r="R159" s="28"/>
    </row>
  </sheetData>
  <mergeCells count="38">
    <mergeCell ref="A25:D25"/>
    <mergeCell ref="B2:B6"/>
    <mergeCell ref="B7:B11"/>
    <mergeCell ref="B12:B16"/>
    <mergeCell ref="B17:B21"/>
    <mergeCell ref="B22:B24"/>
    <mergeCell ref="L1:L25"/>
    <mergeCell ref="M2:M24"/>
    <mergeCell ref="N2:N6"/>
    <mergeCell ref="N7:N11"/>
    <mergeCell ref="N12:N16"/>
    <mergeCell ref="N17:N21"/>
    <mergeCell ref="N22:N24"/>
    <mergeCell ref="O2:O6"/>
    <mergeCell ref="O7:O11"/>
    <mergeCell ref="O12:O16"/>
    <mergeCell ref="O17:O21"/>
    <mergeCell ref="O22:O24"/>
    <mergeCell ref="P2:P6"/>
    <mergeCell ref="P7:P11"/>
    <mergeCell ref="P12:P16"/>
    <mergeCell ref="P17:P21"/>
    <mergeCell ref="P22:P24"/>
    <mergeCell ref="Q2:Q6"/>
    <mergeCell ref="Q7:Q11"/>
    <mergeCell ref="Q12:Q16"/>
    <mergeCell ref="Q17:Q21"/>
    <mergeCell ref="Q22:Q24"/>
    <mergeCell ref="R2:R6"/>
    <mergeCell ref="R7:R11"/>
    <mergeCell ref="R12:R16"/>
    <mergeCell ref="R17:R21"/>
    <mergeCell ref="R22:R24"/>
    <mergeCell ref="S2:S6"/>
    <mergeCell ref="S7:S11"/>
    <mergeCell ref="S12:S16"/>
    <mergeCell ref="S17:S21"/>
    <mergeCell ref="S22:S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麦田明细表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Xxuanゞ</cp:lastModifiedBy>
  <dcterms:created xsi:type="dcterms:W3CDTF">2025-07-07T11:33:00Z</dcterms:created>
  <dcterms:modified xsi:type="dcterms:W3CDTF">2025-09-01T06:39:01Z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A16C27E37B75416991CA9D116A357E39_13</vt:lpwstr>
  </property>
  <property fmtid="{D5CDD505-2E9C-101B-9397-08002B2CF9AE}" pid="3" name="KSOProductBuildVer">
    <vt:lpwstr>2052-12.1.0.21915</vt:lpwstr>
  </property>
</Properties>
</file>