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300" activeTab="3"/>
  </bookViews>
  <sheets>
    <sheet name="Summary" sheetId="9" r:id="rId1"/>
    <sheet name="Medical" sheetId="12" r:id="rId2"/>
    <sheet name="Creative" sheetId="11" r:id="rId3"/>
    <sheet name="Staffing Fee" sheetId="7" r:id="rId4"/>
  </sheets>
  <calcPr calcId="144525"/>
</workbook>
</file>

<file path=xl/sharedStrings.xml><?xml version="1.0" encoding="utf-8"?>
<sst xmlns="http://schemas.openxmlformats.org/spreadsheetml/2006/main" count="188" uniqueCount="59">
  <si>
    <t>结算单</t>
  </si>
  <si>
    <t>Client:</t>
  </si>
  <si>
    <t>AstraZeneca</t>
  </si>
  <si>
    <t xml:space="preserve">Project Name: </t>
  </si>
  <si>
    <t>2023AZ-Fasenra医学故事及可视化医学内容制作项目结算单</t>
  </si>
  <si>
    <t>Supplier Contact Information:</t>
  </si>
  <si>
    <t>Fiona.liu&lt;fiona.liu@ubs-cn.com&gt;</t>
  </si>
  <si>
    <t>Effective Date:</t>
  </si>
  <si>
    <t>Item</t>
  </si>
  <si>
    <t>Cost</t>
  </si>
  <si>
    <t>I. Medical</t>
  </si>
  <si>
    <t>Sub-total</t>
  </si>
  <si>
    <t>II. Creative</t>
  </si>
  <si>
    <t>III. Staffing Fee</t>
  </si>
  <si>
    <t>TAX 6%</t>
  </si>
  <si>
    <t>Total</t>
  </si>
  <si>
    <t>Discounted Price (if have)</t>
  </si>
  <si>
    <t>本次项目结算优惠金额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</si>
  <si>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</si>
  <si>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</si>
  <si>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</si>
  <si>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</si>
  <si>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</si>
  <si>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</si>
  <si>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</si>
  <si>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医学故事幻灯1套*42P</t>
  </si>
  <si>
    <t>幻灯框架整理</t>
  </si>
  <si>
    <t>根据已有标题提供幻灯大纲</t>
  </si>
  <si>
    <t>套</t>
  </si>
  <si>
    <t>全国会幻灯(new work)</t>
  </si>
  <si>
    <t>包括医学编辑及适量文献检索</t>
  </si>
  <si>
    <t>页</t>
  </si>
  <si>
    <t>PPT美化(高级美化)(new work)</t>
  </si>
  <si>
    <t>使用Adobe绘图软件进行图标重绘、字体设计等</t>
  </si>
  <si>
    <t>幻灯片解说词（中文）(new work)</t>
  </si>
  <si>
    <t>文献标注(new work)</t>
  </si>
  <si>
    <t>根据所提供素材整理、高亮</t>
  </si>
  <si>
    <t>篇</t>
  </si>
  <si>
    <t>中文原文下载</t>
  </si>
  <si>
    <t>英文原文下载</t>
  </si>
  <si>
    <t>Total：</t>
  </si>
  <si>
    <t>基于药物作用机制的可视化幻灯3套*30P</t>
  </si>
  <si>
    <t>疾病医学幻灯3套 *30P</t>
  </si>
  <si>
    <t>疾病可视化幻灯1套*30P</t>
  </si>
  <si>
    <t>可视化脚本撰写*4个</t>
  </si>
  <si>
    <t>产品Video脚本(new work)</t>
  </si>
  <si>
    <t>包括视频创意、医学相关内容撰写、分镜头脚本、视频文案</t>
  </si>
  <si>
    <t>1图读懂*10张</t>
  </si>
  <si>
    <t>Newsletter内容撰写(new work)</t>
  </si>
  <si>
    <t>包括医学编辑、适量文献检索、文案润色</t>
  </si>
  <si>
    <t>手绘长图文（复杂）</t>
  </si>
  <si>
    <t>含多个人物形象设计+场景设计</t>
  </si>
  <si>
    <t>屏</t>
  </si>
  <si>
    <t>2023AZ-Fasenra医学故事及可视化医学内容制作项结算单</t>
  </si>
  <si>
    <t>项目管理/人员管理 
Service Fee/Staffing Fee</t>
  </si>
  <si>
    <t>Medical Manager</t>
  </si>
  <si>
    <t>小时</t>
  </si>
  <si>
    <t>Editor</t>
  </si>
  <si>
    <t>Designer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</si>
</sst>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_);[Red]\(\¥#,##0.00\)"/>
    <numFmt numFmtId="178" formatCode="0_ "/>
    <numFmt numFmtId="179" formatCode="\¥#,##0.00;[Red]\¥#,##0.00"/>
  </numFmts>
  <fonts count="32">
    <font>
      <sz val="12"/>
      <name val="宋体"/>
      <charset val="134"/>
    </font>
    <font>
      <sz val="12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9" borderId="1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2" fillId="13" borderId="20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17" borderId="23" applyNumberFormat="0" applyAlignment="0" applyProtection="0">
      <alignment vertical="center"/>
    </xf>
    <xf numFmtId="0" fontId="26" fillId="17" borderId="19" applyNumberFormat="0" applyAlignment="0" applyProtection="0">
      <alignment vertical="center"/>
    </xf>
    <xf numFmtId="0" fontId="27" fillId="18" borderId="24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/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0" fillId="0" borderId="0"/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64">
    <xf numFmtId="0" fontId="0" fillId="0" borderId="0" xfId="0">
      <alignment vertical="center"/>
    </xf>
    <xf numFmtId="0" fontId="0" fillId="0" borderId="0" xfId="41"/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0" xfId="51" applyFont="1">
      <alignment vertical="center"/>
    </xf>
    <xf numFmtId="176" fontId="4" fillId="0" borderId="0" xfId="51" applyNumberFormat="1" applyFont="1" applyAlignment="1">
      <alignment horizontal="left"/>
    </xf>
    <xf numFmtId="0" fontId="4" fillId="0" borderId="0" xfId="35" applyFont="1" applyAlignment="1">
      <alignment vertical="center" wrapText="1"/>
    </xf>
    <xf numFmtId="176" fontId="4" fillId="0" borderId="0" xfId="51" applyNumberFormat="1" applyFont="1" applyAlignment="1">
      <alignment horizontal="center"/>
    </xf>
    <xf numFmtId="176" fontId="4" fillId="0" borderId="0" xfId="51" applyNumberFormat="1" applyFont="1" applyAlignment="1">
      <alignment horizontal="left" wrapText="1"/>
    </xf>
    <xf numFmtId="0" fontId="4" fillId="0" borderId="0" xfId="35" applyFont="1" applyAlignment="1">
      <alignment wrapText="1"/>
    </xf>
    <xf numFmtId="0" fontId="3" fillId="0" borderId="0" xfId="35" applyFont="1" applyAlignment="1">
      <alignment vertical="center"/>
    </xf>
    <xf numFmtId="0" fontId="3" fillId="0" borderId="0" xfId="35" applyFont="1" applyAlignment="1">
      <alignment horizontal="left" vertical="center"/>
    </xf>
    <xf numFmtId="0" fontId="3" fillId="0" borderId="0" xfId="35" applyFont="1" applyAlignment="1">
      <alignment horizontal="right" vertical="center"/>
    </xf>
    <xf numFmtId="0" fontId="5" fillId="0" borderId="1" xfId="35" applyFont="1" applyBorder="1" applyAlignment="1">
      <alignment horizontal="center" vertical="center"/>
    </xf>
    <xf numFmtId="0" fontId="5" fillId="0" borderId="2" xfId="35" applyFont="1" applyBorder="1" applyAlignment="1">
      <alignment horizontal="center" vertical="center" wrapText="1"/>
    </xf>
    <xf numFmtId="0" fontId="5" fillId="0" borderId="2" xfId="35" applyFont="1" applyBorder="1" applyAlignment="1">
      <alignment horizontal="center" vertical="center"/>
    </xf>
    <xf numFmtId="0" fontId="5" fillId="0" borderId="3" xfId="35" applyFont="1" applyBorder="1" applyAlignment="1">
      <alignment horizontal="center" vertical="center"/>
    </xf>
    <xf numFmtId="0" fontId="3" fillId="2" borderId="4" xfId="35" applyFont="1" applyFill="1" applyBorder="1" applyAlignment="1">
      <alignment horizontal="left" vertical="center" wrapText="1"/>
    </xf>
    <xf numFmtId="0" fontId="3" fillId="2" borderId="5" xfId="35" applyFont="1" applyFill="1" applyBorder="1" applyAlignment="1">
      <alignment horizontal="left" vertical="center"/>
    </xf>
    <xf numFmtId="0" fontId="3" fillId="2" borderId="6" xfId="35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 wrapText="1"/>
    </xf>
    <xf numFmtId="40" fontId="7" fillId="0" borderId="8" xfId="52" applyNumberFormat="1" applyFont="1" applyBorder="1" applyAlignment="1">
      <alignment horizontal="center" vertical="center"/>
    </xf>
    <xf numFmtId="9" fontId="6" fillId="0" borderId="8" xfId="52" applyNumberFormat="1" applyFont="1" applyBorder="1" applyAlignment="1">
      <alignment horizontal="center" vertical="center"/>
    </xf>
    <xf numFmtId="178" fontId="6" fillId="0" borderId="8" xfId="52" applyNumberFormat="1" applyFont="1" applyBorder="1" applyAlignment="1">
      <alignment horizontal="center" vertical="center"/>
    </xf>
    <xf numFmtId="37" fontId="7" fillId="0" borderId="10" xfId="8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76" fontId="3" fillId="3" borderId="13" xfId="35" applyNumberFormat="1" applyFont="1" applyFill="1" applyBorder="1" applyAlignment="1">
      <alignment horizontal="right" vertical="center"/>
    </xf>
    <xf numFmtId="176" fontId="3" fillId="3" borderId="14" xfId="35" applyNumberFormat="1" applyFont="1" applyFill="1" applyBorder="1" applyAlignment="1">
      <alignment horizontal="right" vertical="center"/>
    </xf>
    <xf numFmtId="177" fontId="3" fillId="3" borderId="15" xfId="35" applyNumberFormat="1" applyFont="1" applyFill="1" applyBorder="1" applyAlignment="1">
      <alignment horizontal="right" vertical="center"/>
    </xf>
    <xf numFmtId="176" fontId="3" fillId="0" borderId="0" xfId="51" applyNumberFormat="1" applyFont="1" applyAlignment="1"/>
    <xf numFmtId="176" fontId="3" fillId="0" borderId="0" xfId="51" applyNumberFormat="1" applyFont="1" applyAlignment="1">
      <alignment wrapText="1"/>
    </xf>
    <xf numFmtId="0" fontId="3" fillId="0" borderId="0" xfId="51" applyFont="1" applyAlignment="1">
      <alignment horizontal="left" vertical="center"/>
    </xf>
    <xf numFmtId="0" fontId="4" fillId="0" borderId="0" xfId="51" applyFont="1" applyAlignment="1">
      <alignment horizontal="left" vertical="center" wrapText="1"/>
    </xf>
    <xf numFmtId="0" fontId="4" fillId="0" borderId="0" xfId="51" applyFont="1" applyAlignment="1">
      <alignment horizontal="left" vertical="center"/>
    </xf>
    <xf numFmtId="0" fontId="5" fillId="2" borderId="4" xfId="35" applyFont="1" applyFill="1" applyBorder="1" applyAlignment="1">
      <alignment horizontal="left" vertical="center"/>
    </xf>
    <xf numFmtId="0" fontId="5" fillId="2" borderId="5" xfId="35" applyFont="1" applyFill="1" applyBorder="1" applyAlignment="1">
      <alignment horizontal="left" vertical="center"/>
    </xf>
    <xf numFmtId="0" fontId="5" fillId="2" borderId="6" xfId="35" applyFont="1" applyFill="1" applyBorder="1" applyAlignment="1">
      <alignment horizontal="left" vertical="center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6" fillId="0" borderId="8" xfId="35" applyFont="1" applyBorder="1" applyAlignment="1">
      <alignment horizontal="center" vertical="center"/>
    </xf>
    <xf numFmtId="0" fontId="7" fillId="0" borderId="8" xfId="52" applyNumberFormat="1" applyFont="1" applyBorder="1" applyAlignment="1">
      <alignment horizontal="center" vertical="center"/>
    </xf>
    <xf numFmtId="0" fontId="3" fillId="0" borderId="4" xfId="51" applyFont="1" applyBorder="1" applyAlignment="1">
      <alignment horizontal="right" vertical="center" wrapText="1"/>
    </xf>
    <xf numFmtId="0" fontId="3" fillId="0" borderId="5" xfId="51" applyFont="1" applyBorder="1" applyAlignment="1">
      <alignment horizontal="right" vertical="center" wrapText="1"/>
    </xf>
    <xf numFmtId="0" fontId="3" fillId="0" borderId="16" xfId="51" applyFont="1" applyBorder="1" applyAlignment="1">
      <alignment horizontal="right" vertical="center" wrapText="1"/>
    </xf>
    <xf numFmtId="179" fontId="3" fillId="0" borderId="10" xfId="8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4" fillId="0" borderId="7" xfId="0" applyFont="1" applyBorder="1" applyAlignment="1">
      <alignment horizontal="right" vertical="center" wrapText="1"/>
    </xf>
    <xf numFmtId="177" fontId="3" fillId="0" borderId="10" xfId="8" applyNumberFormat="1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right" vertical="center" wrapText="1"/>
    </xf>
    <xf numFmtId="177" fontId="3" fillId="5" borderId="18" xfId="8" applyNumberFormat="1" applyFont="1" applyFill="1" applyBorder="1" applyAlignment="1">
      <alignment horizontal="right" vertical="center"/>
    </xf>
    <xf numFmtId="177" fontId="3" fillId="3" borderId="18" xfId="35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79" fontId="3" fillId="0" borderId="0" xfId="8" applyNumberFormat="1" applyFont="1" applyFill="1" applyBorder="1" applyAlignment="1">
      <alignment horizontal="right" vertical="center"/>
    </xf>
    <xf numFmtId="0" fontId="0" fillId="6" borderId="0" xfId="0" applyFill="1">
      <alignment vertical="center"/>
    </xf>
    <xf numFmtId="0" fontId="10" fillId="7" borderId="0" xfId="0" applyFont="1" applyFill="1" applyAlignment="1">
      <alignment horizontal="right" vertical="center"/>
    </xf>
    <xf numFmtId="10" fontId="0" fillId="7" borderId="0" xfId="11" applyNumberFormat="1" applyFont="1" applyFill="1" applyAlignment="1">
      <alignment vertical="center"/>
    </xf>
    <xf numFmtId="176" fontId="11" fillId="0" borderId="0" xfId="51" applyNumberFormat="1" applyFont="1" applyAlignment="1">
      <alignment horizontal="left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7"/>
  <sheetViews>
    <sheetView workbookViewId="0">
      <selection activeCell="C3" sqref="C3"/>
    </sheetView>
  </sheetViews>
  <sheetFormatPr defaultColWidth="8.91666666666667" defaultRowHeight="15.6" outlineLevelCol="3"/>
  <cols>
    <col min="1" max="1" width="5.08333333333333" customWidth="1"/>
    <col min="2" max="2" width="27.6" customWidth="1"/>
    <col min="3" max="3" width="22.8" customWidth="1"/>
    <col min="4" max="4" width="21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ht="34" customHeight="1" spans="2:4">
      <c r="B3" s="6" t="s">
        <v>3</v>
      </c>
      <c r="C3" s="10" t="s">
        <v>4</v>
      </c>
      <c r="D3" s="50"/>
    </row>
    <row r="4" s="1" customFormat="1" ht="16.5" customHeight="1" spans="2:3">
      <c r="B4" s="12" t="s">
        <v>5</v>
      </c>
      <c r="C4" s="7" t="s">
        <v>6</v>
      </c>
    </row>
    <row r="5" s="1" customFormat="1" ht="16.5" customHeight="1" spans="2:3">
      <c r="B5" s="12" t="s">
        <v>7</v>
      </c>
      <c r="C5" s="13"/>
    </row>
    <row r="6" s="1" customFormat="1" ht="16.5" customHeight="1" spans="2:3">
      <c r="B6" s="14"/>
      <c r="C6" s="14"/>
    </row>
    <row r="7" s="1" customFormat="1" ht="30.75" customHeight="1" spans="2:3">
      <c r="B7" s="15" t="s">
        <v>8</v>
      </c>
      <c r="C7" s="18" t="s">
        <v>9</v>
      </c>
    </row>
    <row r="8" s="1" customFormat="1" ht="16.2" spans="2:3">
      <c r="B8" s="39" t="s">
        <v>10</v>
      </c>
      <c r="C8" s="41"/>
    </row>
    <row r="9" s="1" customFormat="1" spans="2:3">
      <c r="B9" s="51" t="s">
        <v>11</v>
      </c>
      <c r="C9" s="52">
        <f>Medical!H48</f>
        <v>162100</v>
      </c>
    </row>
    <row r="10" s="1" customFormat="1" ht="16.2" spans="2:3">
      <c r="B10" s="39" t="s">
        <v>12</v>
      </c>
      <c r="C10" s="41"/>
    </row>
    <row r="11" spans="2:3">
      <c r="B11" s="51" t="s">
        <v>11</v>
      </c>
      <c r="C11" s="52">
        <f>Creative!H13</f>
        <v>256100</v>
      </c>
    </row>
    <row r="12" s="1" customFormat="1" ht="16.2" spans="2:3">
      <c r="B12" s="39" t="s">
        <v>13</v>
      </c>
      <c r="C12" s="41"/>
    </row>
    <row r="13" spans="2:3">
      <c r="B13" s="51" t="s">
        <v>11</v>
      </c>
      <c r="C13" s="49">
        <f>'Staffing Fee'!H12</f>
        <v>68800</v>
      </c>
    </row>
    <row r="14" ht="3.75" customHeight="1" spans="2:3">
      <c r="B14" s="53"/>
      <c r="C14" s="54"/>
    </row>
    <row r="15" spans="2:3">
      <c r="B15" s="55" t="s">
        <v>11</v>
      </c>
      <c r="C15" s="56">
        <f>C9+C11+C13</f>
        <v>487000</v>
      </c>
    </row>
    <row r="16" spans="2:3">
      <c r="B16" s="55" t="s">
        <v>14</v>
      </c>
      <c r="C16" s="56">
        <f>C15*0.06</f>
        <v>29220</v>
      </c>
    </row>
    <row r="17" ht="16.35" spans="2:3">
      <c r="B17" s="31" t="s">
        <v>15</v>
      </c>
      <c r="C17" s="57">
        <f>C15+C16</f>
        <v>516220</v>
      </c>
    </row>
    <row r="18" spans="2:4">
      <c r="B18" s="58" t="s">
        <v>16</v>
      </c>
      <c r="C18" s="59">
        <v>486630.1</v>
      </c>
      <c r="D18" s="60" t="s">
        <v>17</v>
      </c>
    </row>
    <row r="20" spans="2:3">
      <c r="B20" s="61" t="s">
        <v>18</v>
      </c>
      <c r="C20" s="62">
        <f>C13/C15</f>
        <v>0.141273100616016</v>
      </c>
    </row>
    <row r="22" spans="2:2">
      <c r="B22" s="34"/>
    </row>
    <row r="23" spans="2:2">
      <c r="B23" s="63"/>
    </row>
    <row r="24" spans="2:2">
      <c r="B24" s="63"/>
    </row>
    <row r="25" spans="2:2">
      <c r="B25" s="63"/>
    </row>
    <row r="26" spans="2:2">
      <c r="B26" s="63"/>
    </row>
    <row r="27" spans="2:2">
      <c r="B27" s="63"/>
    </row>
  </sheetData>
  <mergeCells count="4">
    <mergeCell ref="B1:C1"/>
    <mergeCell ref="B8:C8"/>
    <mergeCell ref="B10:C10"/>
    <mergeCell ref="B12:C12"/>
  </mergeCells>
  <pageMargins left="0.75" right="0.75" top="1" bottom="1" header="0.3" footer="0.3"/>
  <pageSetup paperSize="9" fitToWidth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48"/>
  <sheetViews>
    <sheetView workbookViewId="0">
      <selection activeCell="C3" sqref="C3"/>
    </sheetView>
  </sheetViews>
  <sheetFormatPr defaultColWidth="8.91666666666667" defaultRowHeight="17.4" outlineLevelCol="7"/>
  <cols>
    <col min="1" max="1" width="6.41666666666667" customWidth="1"/>
    <col min="2" max="2" width="28.4166666666667" style="2" customWidth="1"/>
    <col min="3" max="3" width="31.9166666666667" style="2" customWidth="1"/>
    <col min="4" max="4" width="11.9166666666667" style="2" customWidth="1"/>
    <col min="5" max="6" width="8.91666666666667" style="2"/>
    <col min="7" max="7" width="11.4166666666667" style="2" customWidth="1"/>
    <col min="8" max="8" width="30" style="2" customWidth="1"/>
  </cols>
  <sheetData>
    <row r="1" ht="39.6" spans="2:8">
      <c r="B1" s="4" t="s">
        <v>0</v>
      </c>
      <c r="C1" s="4"/>
      <c r="D1" s="5"/>
      <c r="E1" s="5"/>
      <c r="F1" s="5"/>
      <c r="G1" s="5"/>
      <c r="H1" s="5"/>
    </row>
    <row r="2" ht="15.6" spans="2:8">
      <c r="B2" s="6" t="s">
        <v>1</v>
      </c>
      <c r="C2" s="7" t="s">
        <v>2</v>
      </c>
      <c r="D2" s="8"/>
      <c r="E2" s="9"/>
      <c r="F2" s="9"/>
      <c r="G2" s="9"/>
      <c r="H2" s="9"/>
    </row>
    <row r="3" ht="30" spans="2:8">
      <c r="B3" s="6" t="s">
        <v>3</v>
      </c>
      <c r="C3" s="10" t="s">
        <v>4</v>
      </c>
      <c r="D3" s="11"/>
      <c r="E3" s="9"/>
      <c r="F3" s="9"/>
      <c r="G3" s="9"/>
      <c r="H3" s="9"/>
    </row>
    <row r="4" ht="15.6" spans="2:8">
      <c r="B4" s="12" t="s">
        <v>5</v>
      </c>
      <c r="C4" s="7" t="s">
        <v>6</v>
      </c>
      <c r="D4" s="12"/>
      <c r="E4" s="12"/>
      <c r="F4" s="12"/>
      <c r="G4" s="12"/>
      <c r="H4" s="12"/>
    </row>
    <row r="5" ht="15.6" spans="2:8">
      <c r="B5" s="12" t="s">
        <v>7</v>
      </c>
      <c r="C5" s="13"/>
      <c r="D5" s="12"/>
      <c r="E5" s="12"/>
      <c r="F5" s="12"/>
      <c r="G5" s="12"/>
      <c r="H5" s="12"/>
    </row>
    <row r="6" ht="16.35" spans="2:8">
      <c r="B6" s="14"/>
      <c r="C6" s="14"/>
      <c r="D6" s="14"/>
      <c r="E6" s="14"/>
      <c r="F6" s="14"/>
      <c r="G6" s="14"/>
      <c r="H6" s="14"/>
    </row>
    <row r="7" ht="64.8" spans="2:8">
      <c r="B7" s="15" t="s">
        <v>8</v>
      </c>
      <c r="C7" s="16" t="s">
        <v>19</v>
      </c>
      <c r="D7" s="16" t="s">
        <v>20</v>
      </c>
      <c r="E7" s="17" t="s">
        <v>21</v>
      </c>
      <c r="F7" s="17" t="s">
        <v>22</v>
      </c>
      <c r="G7" s="17" t="s">
        <v>23</v>
      </c>
      <c r="H7" s="18" t="s">
        <v>24</v>
      </c>
    </row>
    <row r="8" ht="15.9" customHeight="1" spans="2:8">
      <c r="B8" s="39" t="s">
        <v>25</v>
      </c>
      <c r="C8" s="40"/>
      <c r="D8" s="40"/>
      <c r="E8" s="40"/>
      <c r="F8" s="40"/>
      <c r="G8" s="40"/>
      <c r="H8" s="41"/>
    </row>
    <row r="9" ht="15.6" spans="2:8">
      <c r="B9" s="42" t="s">
        <v>26</v>
      </c>
      <c r="C9" s="43" t="s">
        <v>27</v>
      </c>
      <c r="D9" s="24">
        <v>2021</v>
      </c>
      <c r="E9" s="25">
        <v>2000</v>
      </c>
      <c r="F9" s="44" t="s">
        <v>28</v>
      </c>
      <c r="G9" s="44">
        <v>1</v>
      </c>
      <c r="H9" s="28">
        <f>E9*G9</f>
        <v>2000</v>
      </c>
    </row>
    <row r="10" ht="15.6" spans="2:8">
      <c r="B10" s="42" t="s">
        <v>29</v>
      </c>
      <c r="C10" s="43" t="s">
        <v>30</v>
      </c>
      <c r="D10" s="29"/>
      <c r="E10" s="25">
        <v>300</v>
      </c>
      <c r="F10" s="44" t="s">
        <v>31</v>
      </c>
      <c r="G10" s="44">
        <v>42</v>
      </c>
      <c r="H10" s="28">
        <f t="shared" ref="H10:H15" si="0">E10*G10</f>
        <v>12600</v>
      </c>
    </row>
    <row r="11" ht="30" spans="2:8">
      <c r="B11" s="42" t="s">
        <v>32</v>
      </c>
      <c r="C11" s="43" t="s">
        <v>33</v>
      </c>
      <c r="D11" s="29"/>
      <c r="E11" s="25">
        <v>100</v>
      </c>
      <c r="F11" s="44" t="s">
        <v>31</v>
      </c>
      <c r="G11" s="44">
        <v>42</v>
      </c>
      <c r="H11" s="28">
        <f t="shared" si="0"/>
        <v>4200</v>
      </c>
    </row>
    <row r="12" ht="15.6" spans="2:8">
      <c r="B12" s="42" t="s">
        <v>34</v>
      </c>
      <c r="C12" s="43" t="s">
        <v>30</v>
      </c>
      <c r="D12" s="29"/>
      <c r="E12" s="25">
        <v>30</v>
      </c>
      <c r="F12" s="44" t="s">
        <v>31</v>
      </c>
      <c r="G12" s="44">
        <v>41</v>
      </c>
      <c r="H12" s="28">
        <f t="shared" si="0"/>
        <v>1230</v>
      </c>
    </row>
    <row r="13" ht="15.6" spans="2:8">
      <c r="B13" s="42" t="s">
        <v>35</v>
      </c>
      <c r="C13" s="43" t="s">
        <v>36</v>
      </c>
      <c r="D13" s="29"/>
      <c r="E13" s="25">
        <v>15</v>
      </c>
      <c r="F13" s="44" t="s">
        <v>37</v>
      </c>
      <c r="G13" s="44">
        <v>110</v>
      </c>
      <c r="H13" s="28">
        <f t="shared" si="0"/>
        <v>1650</v>
      </c>
    </row>
    <row r="14" ht="15.6" spans="2:8">
      <c r="B14" s="42" t="s">
        <v>38</v>
      </c>
      <c r="C14" s="43" t="s">
        <v>38</v>
      </c>
      <c r="D14" s="29"/>
      <c r="E14" s="25">
        <v>7</v>
      </c>
      <c r="F14" s="44" t="s">
        <v>37</v>
      </c>
      <c r="G14" s="44">
        <v>12</v>
      </c>
      <c r="H14" s="28">
        <f t="shared" si="0"/>
        <v>84</v>
      </c>
    </row>
    <row r="15" ht="15.6" spans="2:8">
      <c r="B15" s="42" t="s">
        <v>39</v>
      </c>
      <c r="C15" s="43" t="s">
        <v>39</v>
      </c>
      <c r="D15" s="30"/>
      <c r="E15" s="25">
        <v>10</v>
      </c>
      <c r="F15" s="44" t="s">
        <v>37</v>
      </c>
      <c r="G15" s="44">
        <v>98</v>
      </c>
      <c r="H15" s="28">
        <f t="shared" si="0"/>
        <v>980</v>
      </c>
    </row>
    <row r="16" ht="15.6" spans="2:8">
      <c r="B16" s="46" t="s">
        <v>40</v>
      </c>
      <c r="C16" s="47"/>
      <c r="D16" s="47"/>
      <c r="E16" s="47"/>
      <c r="F16" s="47"/>
      <c r="G16" s="48"/>
      <c r="H16" s="49">
        <f>SUM(H9:H15)</f>
        <v>22744</v>
      </c>
    </row>
    <row r="17" ht="16.2" spans="2:8">
      <c r="B17" s="39" t="s">
        <v>41</v>
      </c>
      <c r="C17" s="40"/>
      <c r="D17" s="40"/>
      <c r="E17" s="40"/>
      <c r="F17" s="40"/>
      <c r="G17" s="40"/>
      <c r="H17" s="41"/>
    </row>
    <row r="18" ht="15.6" spans="2:8">
      <c r="B18" s="42" t="s">
        <v>26</v>
      </c>
      <c r="C18" s="43" t="s">
        <v>27</v>
      </c>
      <c r="D18" s="24">
        <v>2021</v>
      </c>
      <c r="E18" s="25">
        <v>2000</v>
      </c>
      <c r="F18" s="44" t="s">
        <v>28</v>
      </c>
      <c r="G18" s="44">
        <v>3</v>
      </c>
      <c r="H18" s="28">
        <f>E18*G18</f>
        <v>6000</v>
      </c>
    </row>
    <row r="19" ht="15.6" spans="2:8">
      <c r="B19" s="42" t="s">
        <v>29</v>
      </c>
      <c r="C19" s="43" t="s">
        <v>30</v>
      </c>
      <c r="D19" s="29"/>
      <c r="E19" s="25">
        <v>300</v>
      </c>
      <c r="F19" s="44" t="s">
        <v>31</v>
      </c>
      <c r="G19" s="44">
        <v>90</v>
      </c>
      <c r="H19" s="28">
        <f t="shared" ref="H19:H24" si="1">E19*G19</f>
        <v>27000</v>
      </c>
    </row>
    <row r="20" ht="30" spans="2:8">
      <c r="B20" s="42" t="s">
        <v>32</v>
      </c>
      <c r="C20" s="43" t="s">
        <v>33</v>
      </c>
      <c r="D20" s="29"/>
      <c r="E20" s="25">
        <v>100</v>
      </c>
      <c r="F20" s="44" t="s">
        <v>31</v>
      </c>
      <c r="G20" s="44">
        <v>90</v>
      </c>
      <c r="H20" s="28">
        <f t="shared" si="1"/>
        <v>9000</v>
      </c>
    </row>
    <row r="21" ht="15.6" spans="2:8">
      <c r="B21" s="42" t="s">
        <v>34</v>
      </c>
      <c r="C21" s="43" t="s">
        <v>30</v>
      </c>
      <c r="D21" s="29"/>
      <c r="E21" s="25">
        <v>30</v>
      </c>
      <c r="F21" s="44" t="s">
        <v>31</v>
      </c>
      <c r="G21" s="44">
        <v>76</v>
      </c>
      <c r="H21" s="28">
        <f t="shared" si="1"/>
        <v>2280</v>
      </c>
    </row>
    <row r="22" ht="15.6" spans="2:8">
      <c r="B22" s="42" t="s">
        <v>35</v>
      </c>
      <c r="C22" s="43" t="s">
        <v>36</v>
      </c>
      <c r="D22" s="29"/>
      <c r="E22" s="25">
        <v>15</v>
      </c>
      <c r="F22" s="44" t="s">
        <v>37</v>
      </c>
      <c r="G22" s="44">
        <v>200</v>
      </c>
      <c r="H22" s="28">
        <f t="shared" si="1"/>
        <v>3000</v>
      </c>
    </row>
    <row r="23" ht="15.6" spans="2:8">
      <c r="B23" s="42" t="s">
        <v>38</v>
      </c>
      <c r="C23" s="43" t="s">
        <v>38</v>
      </c>
      <c r="D23" s="29"/>
      <c r="E23" s="25">
        <v>7</v>
      </c>
      <c r="F23" s="44" t="s">
        <v>37</v>
      </c>
      <c r="G23" s="44">
        <v>16</v>
      </c>
      <c r="H23" s="28">
        <f t="shared" si="1"/>
        <v>112</v>
      </c>
    </row>
    <row r="24" ht="15.6" spans="2:8">
      <c r="B24" s="42" t="s">
        <v>39</v>
      </c>
      <c r="C24" s="43" t="s">
        <v>39</v>
      </c>
      <c r="D24" s="30"/>
      <c r="E24" s="25">
        <v>10</v>
      </c>
      <c r="F24" s="44" t="s">
        <v>37</v>
      </c>
      <c r="G24" s="44">
        <v>195</v>
      </c>
      <c r="H24" s="28">
        <f t="shared" si="1"/>
        <v>1950</v>
      </c>
    </row>
    <row r="25" ht="15.6" spans="2:8">
      <c r="B25" s="46" t="s">
        <v>40</v>
      </c>
      <c r="C25" s="47"/>
      <c r="D25" s="47"/>
      <c r="E25" s="47"/>
      <c r="F25" s="47"/>
      <c r="G25" s="48"/>
      <c r="H25" s="49">
        <f>SUM(H18:H24)</f>
        <v>49342</v>
      </c>
    </row>
    <row r="26" ht="16.2" spans="2:8">
      <c r="B26" s="39" t="s">
        <v>42</v>
      </c>
      <c r="C26" s="40"/>
      <c r="D26" s="40"/>
      <c r="E26" s="40"/>
      <c r="F26" s="40"/>
      <c r="G26" s="40"/>
      <c r="H26" s="41"/>
    </row>
    <row r="27" ht="15.6" spans="2:8">
      <c r="B27" s="42" t="s">
        <v>26</v>
      </c>
      <c r="C27" s="43" t="s">
        <v>27</v>
      </c>
      <c r="D27" s="24">
        <v>2021</v>
      </c>
      <c r="E27" s="25">
        <v>2000</v>
      </c>
      <c r="F27" s="44" t="s">
        <v>28</v>
      </c>
      <c r="G27" s="44">
        <v>3</v>
      </c>
      <c r="H27" s="28">
        <f>E27*G27</f>
        <v>6000</v>
      </c>
    </row>
    <row r="28" ht="15.6" spans="2:8">
      <c r="B28" s="42" t="s">
        <v>29</v>
      </c>
      <c r="C28" s="43" t="s">
        <v>30</v>
      </c>
      <c r="D28" s="29"/>
      <c r="E28" s="25">
        <v>300</v>
      </c>
      <c r="F28" s="44" t="s">
        <v>31</v>
      </c>
      <c r="G28" s="44">
        <v>90</v>
      </c>
      <c r="H28" s="28">
        <f t="shared" ref="H28:H33" si="2">E28*G28</f>
        <v>27000</v>
      </c>
    </row>
    <row r="29" ht="30" spans="2:8">
      <c r="B29" s="42" t="s">
        <v>32</v>
      </c>
      <c r="C29" s="43" t="s">
        <v>33</v>
      </c>
      <c r="D29" s="29"/>
      <c r="E29" s="25">
        <v>100</v>
      </c>
      <c r="F29" s="44" t="s">
        <v>31</v>
      </c>
      <c r="G29" s="44">
        <v>90</v>
      </c>
      <c r="H29" s="28">
        <f t="shared" si="2"/>
        <v>9000</v>
      </c>
    </row>
    <row r="30" ht="15.6" spans="2:8">
      <c r="B30" s="42" t="s">
        <v>34</v>
      </c>
      <c r="C30" s="43" t="s">
        <v>30</v>
      </c>
      <c r="D30" s="29"/>
      <c r="E30" s="25">
        <v>30</v>
      </c>
      <c r="F30" s="44" t="s">
        <v>31</v>
      </c>
      <c r="G30" s="44">
        <v>80</v>
      </c>
      <c r="H30" s="28">
        <f t="shared" si="2"/>
        <v>2400</v>
      </c>
    </row>
    <row r="31" ht="15.6" spans="2:8">
      <c r="B31" s="42" t="s">
        <v>35</v>
      </c>
      <c r="C31" s="43" t="s">
        <v>36</v>
      </c>
      <c r="D31" s="29"/>
      <c r="E31" s="25">
        <v>15</v>
      </c>
      <c r="F31" s="44" t="s">
        <v>37</v>
      </c>
      <c r="G31" s="44">
        <v>108</v>
      </c>
      <c r="H31" s="28">
        <f t="shared" si="2"/>
        <v>1620</v>
      </c>
    </row>
    <row r="32" ht="15.6" spans="2:8">
      <c r="B32" s="42" t="s">
        <v>38</v>
      </c>
      <c r="C32" s="43" t="s">
        <v>38</v>
      </c>
      <c r="D32" s="29"/>
      <c r="E32" s="25">
        <v>7</v>
      </c>
      <c r="F32" s="44" t="s">
        <v>37</v>
      </c>
      <c r="G32" s="44">
        <v>14</v>
      </c>
      <c r="H32" s="28">
        <f t="shared" si="2"/>
        <v>98</v>
      </c>
    </row>
    <row r="33" ht="15.6" spans="2:8">
      <c r="B33" s="42" t="s">
        <v>39</v>
      </c>
      <c r="C33" s="43" t="s">
        <v>39</v>
      </c>
      <c r="D33" s="30"/>
      <c r="E33" s="25">
        <v>10</v>
      </c>
      <c r="F33" s="44" t="s">
        <v>37</v>
      </c>
      <c r="G33" s="44">
        <v>92</v>
      </c>
      <c r="H33" s="28">
        <f t="shared" si="2"/>
        <v>920</v>
      </c>
    </row>
    <row r="34" ht="15.6" spans="2:8">
      <c r="B34" s="46" t="s">
        <v>40</v>
      </c>
      <c r="C34" s="47"/>
      <c r="D34" s="47"/>
      <c r="E34" s="47"/>
      <c r="F34" s="47"/>
      <c r="G34" s="48"/>
      <c r="H34" s="49">
        <f>SUM(H27:H33)</f>
        <v>47038</v>
      </c>
    </row>
    <row r="35" ht="16.2" spans="2:8">
      <c r="B35" s="39" t="s">
        <v>43</v>
      </c>
      <c r="C35" s="40"/>
      <c r="D35" s="40"/>
      <c r="E35" s="40"/>
      <c r="F35" s="40"/>
      <c r="G35" s="40"/>
      <c r="H35" s="41"/>
    </row>
    <row r="36" ht="15.6" spans="2:8">
      <c r="B36" s="42" t="s">
        <v>26</v>
      </c>
      <c r="C36" s="43" t="s">
        <v>27</v>
      </c>
      <c r="D36" s="24">
        <v>2021</v>
      </c>
      <c r="E36" s="25">
        <v>2000</v>
      </c>
      <c r="F36" s="44" t="s">
        <v>28</v>
      </c>
      <c r="G36" s="44">
        <v>1</v>
      </c>
      <c r="H36" s="28">
        <f>E36*G36</f>
        <v>2000</v>
      </c>
    </row>
    <row r="37" ht="15.6" spans="2:8">
      <c r="B37" s="42" t="s">
        <v>29</v>
      </c>
      <c r="C37" s="43" t="s">
        <v>30</v>
      </c>
      <c r="D37" s="29"/>
      <c r="E37" s="25">
        <v>300</v>
      </c>
      <c r="F37" s="44" t="s">
        <v>31</v>
      </c>
      <c r="G37" s="44">
        <v>30</v>
      </c>
      <c r="H37" s="28">
        <f t="shared" ref="H37:H42" si="3">E37*G37</f>
        <v>9000</v>
      </c>
    </row>
    <row r="38" ht="30" spans="2:8">
      <c r="B38" s="42" t="s">
        <v>32</v>
      </c>
      <c r="C38" s="43" t="s">
        <v>33</v>
      </c>
      <c r="D38" s="29"/>
      <c r="E38" s="25">
        <v>100</v>
      </c>
      <c r="F38" s="44" t="s">
        <v>31</v>
      </c>
      <c r="G38" s="44">
        <v>30</v>
      </c>
      <c r="H38" s="28">
        <f t="shared" si="3"/>
        <v>3000</v>
      </c>
    </row>
    <row r="39" ht="15.6" spans="2:8">
      <c r="B39" s="42" t="s">
        <v>34</v>
      </c>
      <c r="C39" s="43" t="s">
        <v>30</v>
      </c>
      <c r="D39" s="29"/>
      <c r="E39" s="25">
        <v>30</v>
      </c>
      <c r="F39" s="44" t="s">
        <v>31</v>
      </c>
      <c r="G39" s="44">
        <v>30</v>
      </c>
      <c r="H39" s="28">
        <f t="shared" si="3"/>
        <v>900</v>
      </c>
    </row>
    <row r="40" ht="15.6" spans="2:8">
      <c r="B40" s="42" t="s">
        <v>35</v>
      </c>
      <c r="C40" s="43" t="s">
        <v>36</v>
      </c>
      <c r="D40" s="29"/>
      <c r="E40" s="25">
        <v>15</v>
      </c>
      <c r="F40" s="44" t="s">
        <v>37</v>
      </c>
      <c r="G40" s="44">
        <v>70</v>
      </c>
      <c r="H40" s="28">
        <f t="shared" si="3"/>
        <v>1050</v>
      </c>
    </row>
    <row r="41" ht="15.6" spans="2:8">
      <c r="B41" s="42" t="s">
        <v>38</v>
      </c>
      <c r="C41" s="43" t="s">
        <v>38</v>
      </c>
      <c r="D41" s="29"/>
      <c r="E41" s="25">
        <v>7</v>
      </c>
      <c r="F41" s="44" t="s">
        <v>37</v>
      </c>
      <c r="G41" s="44">
        <v>8</v>
      </c>
      <c r="H41" s="28">
        <f t="shared" si="3"/>
        <v>56</v>
      </c>
    </row>
    <row r="42" ht="15.6" spans="2:8">
      <c r="B42" s="42" t="s">
        <v>39</v>
      </c>
      <c r="C42" s="43" t="s">
        <v>39</v>
      </c>
      <c r="D42" s="30"/>
      <c r="E42" s="25">
        <v>10</v>
      </c>
      <c r="F42" s="44" t="s">
        <v>37</v>
      </c>
      <c r="G42" s="44">
        <v>57</v>
      </c>
      <c r="H42" s="28">
        <f t="shared" si="3"/>
        <v>570</v>
      </c>
    </row>
    <row r="43" ht="15.6" spans="2:8">
      <c r="B43" s="46" t="s">
        <v>40</v>
      </c>
      <c r="C43" s="47"/>
      <c r="D43" s="47"/>
      <c r="E43" s="47"/>
      <c r="F43" s="47"/>
      <c r="G43" s="48"/>
      <c r="H43" s="49">
        <f>SUM(H36:H42)</f>
        <v>16576</v>
      </c>
    </row>
    <row r="44" ht="16.2" spans="2:8">
      <c r="B44" s="39" t="s">
        <v>44</v>
      </c>
      <c r="C44" s="40"/>
      <c r="D44" s="40"/>
      <c r="E44" s="40"/>
      <c r="F44" s="40"/>
      <c r="G44" s="40"/>
      <c r="H44" s="41"/>
    </row>
    <row r="45" ht="15.6" spans="2:8">
      <c r="B45" s="42" t="s">
        <v>26</v>
      </c>
      <c r="C45" s="43" t="s">
        <v>27</v>
      </c>
      <c r="D45" s="24">
        <v>2021</v>
      </c>
      <c r="E45" s="25">
        <v>2000</v>
      </c>
      <c r="F45" s="44" t="s">
        <v>28</v>
      </c>
      <c r="G45" s="44">
        <v>4</v>
      </c>
      <c r="H45" s="28">
        <f>E45*G45</f>
        <v>8000</v>
      </c>
    </row>
    <row r="46" ht="30" spans="2:8">
      <c r="B46" s="42" t="s">
        <v>45</v>
      </c>
      <c r="C46" s="43" t="s">
        <v>46</v>
      </c>
      <c r="D46" s="24">
        <v>2021</v>
      </c>
      <c r="E46" s="25">
        <v>4600</v>
      </c>
      <c r="F46" s="44" t="s">
        <v>28</v>
      </c>
      <c r="G46" s="44">
        <v>4</v>
      </c>
      <c r="H46" s="28">
        <f>E46*G46</f>
        <v>18400</v>
      </c>
    </row>
    <row r="47" ht="15.6" spans="2:8">
      <c r="B47" s="46" t="s">
        <v>40</v>
      </c>
      <c r="C47" s="47"/>
      <c r="D47" s="47"/>
      <c r="E47" s="47"/>
      <c r="F47" s="47"/>
      <c r="G47" s="48"/>
      <c r="H47" s="49">
        <f>SUM(H45:H46)</f>
        <v>26400</v>
      </c>
    </row>
    <row r="48" ht="16.35" spans="2:8">
      <c r="B48" s="31" t="s">
        <v>11</v>
      </c>
      <c r="C48" s="32"/>
      <c r="D48" s="32"/>
      <c r="E48" s="32"/>
      <c r="F48" s="32"/>
      <c r="G48" s="32"/>
      <c r="H48" s="33">
        <f>H47+H43+H34+H25+H16</f>
        <v>162100</v>
      </c>
    </row>
  </sheetData>
  <mergeCells count="16">
    <mergeCell ref="B1:C1"/>
    <mergeCell ref="B8:H8"/>
    <mergeCell ref="B16:G16"/>
    <mergeCell ref="B17:H17"/>
    <mergeCell ref="B25:G25"/>
    <mergeCell ref="B26:H26"/>
    <mergeCell ref="B34:G34"/>
    <mergeCell ref="B35:H35"/>
    <mergeCell ref="B43:G43"/>
    <mergeCell ref="B44:H44"/>
    <mergeCell ref="B47:G47"/>
    <mergeCell ref="B48:G48"/>
    <mergeCell ref="D9:D15"/>
    <mergeCell ref="D18:D24"/>
    <mergeCell ref="D27:D33"/>
    <mergeCell ref="D36:D42"/>
  </mergeCells>
  <pageMargins left="0.7" right="0.7" top="0.75" bottom="0.75" header="0.3" footer="0.3"/>
  <pageSetup paperSize="9" scale="5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3"/>
  <sheetViews>
    <sheetView workbookViewId="0">
      <selection activeCell="C3" sqref="C3"/>
    </sheetView>
  </sheetViews>
  <sheetFormatPr defaultColWidth="8.91666666666667" defaultRowHeight="17.4" outlineLevelCol="7"/>
  <cols>
    <col min="1" max="1" width="6.41666666666667" customWidth="1"/>
    <col min="2" max="2" width="28.4166666666667" style="2" customWidth="1"/>
    <col min="3" max="3" width="30.5833333333333" style="2" customWidth="1"/>
    <col min="4" max="4" width="11.9166666666667" style="2" customWidth="1"/>
    <col min="5" max="6" width="8.91666666666667" style="2"/>
    <col min="7" max="7" width="11.4166666666667" style="2" customWidth="1"/>
    <col min="8" max="8" width="30" style="2" customWidth="1"/>
  </cols>
  <sheetData>
    <row r="1" ht="39.6" spans="2:8">
      <c r="B1" s="4" t="s">
        <v>0</v>
      </c>
      <c r="C1" s="4"/>
      <c r="D1" s="5"/>
      <c r="E1" s="5"/>
      <c r="F1" s="5"/>
      <c r="G1" s="5"/>
      <c r="H1" s="5"/>
    </row>
    <row r="2" ht="15.6" spans="2:8">
      <c r="B2" s="6" t="s">
        <v>1</v>
      </c>
      <c r="C2" s="7" t="s">
        <v>2</v>
      </c>
      <c r="D2" s="8"/>
      <c r="E2" s="9"/>
      <c r="F2" s="9"/>
      <c r="G2" s="9"/>
      <c r="H2" s="9"/>
    </row>
    <row r="3" ht="30" spans="2:8">
      <c r="B3" s="6" t="s">
        <v>3</v>
      </c>
      <c r="C3" s="10" t="s">
        <v>4</v>
      </c>
      <c r="D3" s="11"/>
      <c r="E3" s="9"/>
      <c r="F3" s="9"/>
      <c r="G3" s="9"/>
      <c r="H3" s="9"/>
    </row>
    <row r="4" ht="15.6" spans="2:8">
      <c r="B4" s="12" t="s">
        <v>5</v>
      </c>
      <c r="C4" s="7" t="s">
        <v>6</v>
      </c>
      <c r="D4" s="12"/>
      <c r="E4" s="12"/>
      <c r="F4" s="12"/>
      <c r="G4" s="12"/>
      <c r="H4" s="12"/>
    </row>
    <row r="5" ht="15.6" spans="2:8">
      <c r="B5" s="12" t="s">
        <v>7</v>
      </c>
      <c r="C5" s="13"/>
      <c r="D5" s="12"/>
      <c r="E5" s="12"/>
      <c r="F5" s="12"/>
      <c r="G5" s="12"/>
      <c r="H5" s="12"/>
    </row>
    <row r="6" ht="16.35" spans="2:8">
      <c r="B6" s="14"/>
      <c r="C6" s="14"/>
      <c r="D6" s="14"/>
      <c r="E6" s="14"/>
      <c r="F6" s="14"/>
      <c r="G6" s="14"/>
      <c r="H6" s="14"/>
    </row>
    <row r="7" ht="64.8" spans="2:8">
      <c r="B7" s="15" t="s">
        <v>8</v>
      </c>
      <c r="C7" s="16" t="s">
        <v>19</v>
      </c>
      <c r="D7" s="16" t="s">
        <v>20</v>
      </c>
      <c r="E7" s="17" t="s">
        <v>21</v>
      </c>
      <c r="F7" s="17" t="s">
        <v>22</v>
      </c>
      <c r="G7" s="17" t="s">
        <v>23</v>
      </c>
      <c r="H7" s="18" t="s">
        <v>24</v>
      </c>
    </row>
    <row r="8" ht="15.9" customHeight="1" spans="2:8">
      <c r="B8" s="39" t="s">
        <v>47</v>
      </c>
      <c r="C8" s="40"/>
      <c r="D8" s="40"/>
      <c r="E8" s="40"/>
      <c r="F8" s="40"/>
      <c r="G8" s="40"/>
      <c r="H8" s="41"/>
    </row>
    <row r="9" ht="30" spans="2:8">
      <c r="B9" s="42" t="s">
        <v>48</v>
      </c>
      <c r="C9" s="43" t="s">
        <v>49</v>
      </c>
      <c r="D9" s="24">
        <v>2021</v>
      </c>
      <c r="E9" s="25">
        <v>800</v>
      </c>
      <c r="F9" s="44" t="s">
        <v>31</v>
      </c>
      <c r="G9" s="45">
        <v>67</v>
      </c>
      <c r="H9" s="28">
        <f>E9*G9</f>
        <v>53600</v>
      </c>
    </row>
    <row r="10" ht="15.6" spans="2:8">
      <c r="B10" s="42" t="s">
        <v>35</v>
      </c>
      <c r="C10" s="43" t="s">
        <v>36</v>
      </c>
      <c r="D10" s="29"/>
      <c r="E10" s="25">
        <v>15</v>
      </c>
      <c r="F10" s="44" t="s">
        <v>37</v>
      </c>
      <c r="G10" s="45">
        <v>100</v>
      </c>
      <c r="H10" s="28">
        <f>E10*G10</f>
        <v>1500</v>
      </c>
    </row>
    <row r="11" ht="15.6" spans="2:8">
      <c r="B11" s="42" t="s">
        <v>50</v>
      </c>
      <c r="C11" s="43" t="s">
        <v>51</v>
      </c>
      <c r="D11" s="30"/>
      <c r="E11" s="25">
        <v>3000</v>
      </c>
      <c r="F11" s="44" t="s">
        <v>52</v>
      </c>
      <c r="G11" s="45">
        <v>67</v>
      </c>
      <c r="H11" s="28">
        <f>E11*G11</f>
        <v>201000</v>
      </c>
    </row>
    <row r="12" ht="15.6" spans="2:8">
      <c r="B12" s="46" t="s">
        <v>40</v>
      </c>
      <c r="C12" s="47"/>
      <c r="D12" s="47"/>
      <c r="E12" s="47"/>
      <c r="F12" s="47"/>
      <c r="G12" s="48"/>
      <c r="H12" s="49">
        <f>SUM(H9:H11)</f>
        <v>256100</v>
      </c>
    </row>
    <row r="13" ht="16.35" spans="2:8">
      <c r="B13" s="31" t="s">
        <v>11</v>
      </c>
      <c r="C13" s="32"/>
      <c r="D13" s="32"/>
      <c r="E13" s="32"/>
      <c r="F13" s="32"/>
      <c r="G13" s="32"/>
      <c r="H13" s="33">
        <f>H12</f>
        <v>256100</v>
      </c>
    </row>
  </sheetData>
  <mergeCells count="5">
    <mergeCell ref="B1:C1"/>
    <mergeCell ref="B8:H8"/>
    <mergeCell ref="B12:G12"/>
    <mergeCell ref="B13:G13"/>
    <mergeCell ref="D9:D11"/>
  </mergeCells>
  <pageMargins left="0.7" right="0.7" top="0.75" bottom="0.75" header="0.3" footer="0.3"/>
  <pageSetup paperSize="9" scale="6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1"/>
  <sheetViews>
    <sheetView tabSelected="1" workbookViewId="0">
      <selection activeCell="C3" sqref="C3"/>
    </sheetView>
  </sheetViews>
  <sheetFormatPr defaultColWidth="8.91666666666667" defaultRowHeight="17.4" outlineLevelCol="7"/>
  <cols>
    <col min="1" max="1" width="5.08333333333333" customWidth="1"/>
    <col min="2" max="2" width="26.0833333333333" style="2" customWidth="1"/>
    <col min="3" max="3" width="34.6666666666667" style="3" customWidth="1"/>
    <col min="4" max="4" width="16.9166666666667" style="3" customWidth="1"/>
    <col min="5" max="5" width="11" style="2" customWidth="1"/>
    <col min="6" max="6" width="8.41666666666667" style="2" customWidth="1"/>
    <col min="7" max="7" width="10.0833333333333" style="2" customWidth="1"/>
    <col min="8" max="8" width="14.9166666666667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ht="15.6" spans="2:8">
      <c r="B2" s="6" t="s">
        <v>1</v>
      </c>
      <c r="C2" s="7" t="s">
        <v>2</v>
      </c>
      <c r="D2" s="8"/>
      <c r="E2" s="9"/>
      <c r="F2" s="9"/>
      <c r="G2" s="9"/>
      <c r="H2" s="9"/>
    </row>
    <row r="3" ht="30" spans="2:8">
      <c r="B3" s="6" t="s">
        <v>3</v>
      </c>
      <c r="C3" s="10" t="s">
        <v>53</v>
      </c>
      <c r="D3" s="11"/>
      <c r="E3" s="9"/>
      <c r="F3" s="9"/>
      <c r="G3" s="9"/>
      <c r="H3" s="9"/>
    </row>
    <row r="4" s="1" customFormat="1" ht="16.5" customHeight="1" spans="2:8">
      <c r="B4" s="12" t="s">
        <v>5</v>
      </c>
      <c r="C4" s="7" t="s">
        <v>6</v>
      </c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13"/>
      <c r="D5" s="12"/>
      <c r="E5" s="12"/>
      <c r="F5" s="12"/>
      <c r="G5" s="12"/>
      <c r="H5" s="12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9" customHeight="1" spans="2:8">
      <c r="B7" s="15" t="s">
        <v>8</v>
      </c>
      <c r="C7" s="16" t="s">
        <v>19</v>
      </c>
      <c r="D7" s="16" t="s">
        <v>20</v>
      </c>
      <c r="E7" s="17" t="s">
        <v>21</v>
      </c>
      <c r="F7" s="17" t="s">
        <v>22</v>
      </c>
      <c r="G7" s="17" t="s">
        <v>23</v>
      </c>
      <c r="H7" s="18" t="s">
        <v>24</v>
      </c>
    </row>
    <row r="8" ht="33.75" customHeight="1" spans="2:8">
      <c r="B8" s="19" t="s">
        <v>54</v>
      </c>
      <c r="C8" s="20"/>
      <c r="D8" s="20"/>
      <c r="E8" s="20"/>
      <c r="F8" s="20"/>
      <c r="G8" s="20"/>
      <c r="H8" s="21"/>
    </row>
    <row r="9" ht="15.6" spans="2:8">
      <c r="B9" s="22" t="s">
        <v>55</v>
      </c>
      <c r="C9" s="23"/>
      <c r="D9" s="24">
        <v>2021</v>
      </c>
      <c r="E9" s="25">
        <v>400</v>
      </c>
      <c r="F9" s="26" t="s">
        <v>56</v>
      </c>
      <c r="G9" s="27">
        <v>97</v>
      </c>
      <c r="H9" s="28">
        <f>E9*G9</f>
        <v>38800</v>
      </c>
    </row>
    <row r="10" ht="15.6" spans="2:8">
      <c r="B10" s="22" t="s">
        <v>57</v>
      </c>
      <c r="C10" s="23"/>
      <c r="D10" s="29"/>
      <c r="E10" s="25">
        <v>150</v>
      </c>
      <c r="F10" s="26" t="s">
        <v>56</v>
      </c>
      <c r="G10" s="27">
        <v>100</v>
      </c>
      <c r="H10" s="28">
        <f t="shared" ref="H10:H11" si="0">E10*G10</f>
        <v>15000</v>
      </c>
    </row>
    <row r="11" ht="15.6" spans="2:8">
      <c r="B11" s="22" t="s">
        <v>58</v>
      </c>
      <c r="C11" s="23"/>
      <c r="D11" s="30"/>
      <c r="E11" s="25">
        <v>150</v>
      </c>
      <c r="F11" s="26" t="s">
        <v>56</v>
      </c>
      <c r="G11" s="27">
        <v>100</v>
      </c>
      <c r="H11" s="28">
        <f t="shared" si="0"/>
        <v>15000</v>
      </c>
    </row>
    <row r="12" ht="16.35" spans="2:8">
      <c r="B12" s="31" t="s">
        <v>11</v>
      </c>
      <c r="C12" s="32"/>
      <c r="D12" s="32"/>
      <c r="E12" s="32"/>
      <c r="F12" s="32"/>
      <c r="G12" s="32"/>
      <c r="H12" s="33">
        <f>SUM(H9:H11)</f>
        <v>68800</v>
      </c>
    </row>
    <row r="16" ht="15.6" spans="2:5">
      <c r="B16" s="34"/>
      <c r="C16" s="35"/>
      <c r="D16" s="35"/>
      <c r="E16" s="36"/>
    </row>
    <row r="17" ht="15.6" spans="2:5">
      <c r="B17" s="7"/>
      <c r="C17" s="37"/>
      <c r="D17" s="37"/>
      <c r="E17" s="38"/>
    </row>
    <row r="18" ht="15.6" spans="2:5">
      <c r="B18" s="7"/>
      <c r="C18" s="37"/>
      <c r="D18" s="37"/>
      <c r="E18" s="38"/>
    </row>
    <row r="19" ht="15.6" spans="2:5">
      <c r="B19" s="7"/>
      <c r="C19" s="37"/>
      <c r="D19" s="37"/>
      <c r="E19" s="38"/>
    </row>
    <row r="20" ht="15.6" spans="2:5">
      <c r="B20" s="7"/>
      <c r="C20" s="37"/>
      <c r="D20" s="37"/>
      <c r="E20" s="38"/>
    </row>
    <row r="21" ht="15.6" spans="2:5">
      <c r="B21" s="7"/>
      <c r="C21" s="10"/>
      <c r="D21" s="10"/>
      <c r="E21" s="38"/>
    </row>
  </sheetData>
  <mergeCells count="4">
    <mergeCell ref="B1:C1"/>
    <mergeCell ref="B8:H8"/>
    <mergeCell ref="B12:G12"/>
    <mergeCell ref="D9:D11"/>
  </mergeCells>
  <pageMargins left="0.75" right="0.75" top="1" bottom="1" header="0.3" footer="0.3"/>
  <pageSetup paperSize="9" scale="6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Creative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2023-02-24T07:00:00Z</cp:lastPrinted>
  <dcterms:modified xsi:type="dcterms:W3CDTF">2023-07-04T06:46:15Z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80A7FB32D4DA47C18EBCD0AF73E92BA3_13</vt:lpwstr>
  </property>
</Properties>
</file>