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ummary" sheetId="9" r:id="rId1"/>
    <sheet name="Medical" sheetId="12" r:id="rId2"/>
    <sheet name="Creative" sheetId="11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<sst xmlns="http://schemas.openxmlformats.org/spreadsheetml/2006/main" count="258" uniqueCount="85">
  <si>
    <t>结算单</t>
  </si>
  <si>
    <t>Client:</t>
  </si>
  <si>
    <t>AstraZeneca</t>
  </si>
  <si>
    <t xml:space="preserve">Project Name: </t>
  </si>
  <si>
    <t>2023AZ血脂康推广材料制作项目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</si>
  <si>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</si>
  <si>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</si>
  <si>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</si>
  <si>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</si>
  <si>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</si>
  <si>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</si>
  <si>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</si>
  <si>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</si>
  <si>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</si>
  <si>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</si>
  <si>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</si>
  <si>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</si>
  <si>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</si>
  <si>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</si>
  <si>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</si>
  <si>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</si>
  <si>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</si>
  <si>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</si>
  <si>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</si>
  <si>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《中国血脂管理指南(2023年)》解读-【非推】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</si>
  <si>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</si>
  <si>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</si>
  <si>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</si>
  <si>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</si>
  <si>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</si>
  <si>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</si>
  <si>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文献标注(new work)</t>
  </si>
  <si>
    <t>根据所提供素材整理、高亮</t>
  </si>
  <si>
    <t>篇</t>
  </si>
  <si>
    <t>中文原文下载</t>
  </si>
  <si>
    <t>英文原文下载</t>
  </si>
  <si>
    <t>PPT美化(普通美化)(new work)</t>
  </si>
  <si>
    <t>使用PPT重绘图表、字体设定、动作设定等</t>
  </si>
  <si>
    <t>Total：</t>
  </si>
  <si>
    <t>《中国血脂管理指南(2023年)》解读-【推广】</t>
  </si>
  <si>
    <t>全国会幻灯(Adjustment work)</t>
  </si>
  <si>
    <t>2022新版成人血脂异常防治指南解读文章撰写</t>
  </si>
  <si>
    <t>Newsletter内容撰写(new work)</t>
  </si>
  <si>
    <t>包括医学编辑、适量文献检索、文案润色</t>
  </si>
  <si>
    <t>中药降脂机制及循证证据幻灯</t>
  </si>
  <si>
    <t>建党节推文</t>
  </si>
  <si>
    <t>幻灯文献包整理</t>
  </si>
  <si>
    <t>幻灯美化1套</t>
  </si>
  <si>
    <t>PPT美化(高级美化)(new work)</t>
  </si>
  <si>
    <t>使用Adobe绘图软件进行图标重绘、字体设计等</t>
  </si>
  <si>
    <t>联用幻灯</t>
  </si>
  <si>
    <t>联合使用文章撰写</t>
  </si>
  <si>
    <t>幻灯解说词</t>
  </si>
  <si>
    <t>幻灯片解说词（中文）(new work)</t>
  </si>
  <si>
    <t>血脂康DA</t>
  </si>
  <si>
    <t>DA类文案撰写(Adjustment work)</t>
  </si>
  <si>
    <t>DA内页、手册内页或单页排版 (new work)</t>
  </si>
  <si>
    <t>包括设计、排版、完稿，单页尺寸A4</t>
  </si>
  <si>
    <t>康倍学堂海报</t>
  </si>
  <si>
    <t>海报(new work)</t>
  </si>
  <si>
    <t>根据已有KV进行设计、排版、完稿，尺寸60CM*90CM</t>
  </si>
  <si>
    <t>张</t>
  </si>
  <si>
    <t>特色餐及茶歇相关设计</t>
  </si>
  <si>
    <t>活动KV (new work)</t>
  </si>
  <si>
    <t>包括创意、设计、完稿（不包含租图、拍摄等第三方费用）</t>
  </si>
  <si>
    <t>海报(Adjustment work)</t>
  </si>
  <si>
    <t>血管健康日海报</t>
  </si>
  <si>
    <t>活动Slogan (new work)</t>
  </si>
  <si>
    <t>文案撰写</t>
  </si>
  <si>
    <t>条</t>
  </si>
  <si>
    <t>血脂康主要成分海报</t>
  </si>
  <si>
    <t>祝贺海报</t>
  </si>
  <si>
    <t>血脂康产品问答手册更新</t>
  </si>
  <si>
    <t>DA内页、手册内页或单页排版  (Adjustment work)</t>
  </si>
  <si>
    <t>指南发布海报长图设计</t>
  </si>
  <si>
    <t>图文长图文</t>
  </si>
  <si>
    <t>含图表设计和文案</t>
  </si>
  <si>
    <t>屏</t>
  </si>
  <si>
    <t>海报印刷共8张，包含运费</t>
  </si>
  <si>
    <t>Non Ratecard</t>
  </si>
  <si>
    <t>项目管理/人员管理 
Service Fee/Staffing Fee</t>
  </si>
  <si>
    <t>Designer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</si>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</sst>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4" fillId="13" borderId="22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17" borderId="25" applyNumberFormat="0" applyAlignment="0" applyProtection="0">
      <alignment vertical="center"/>
    </xf>
    <xf numFmtId="0" fontId="27" fillId="17" borderId="21" applyNumberFormat="0" applyAlignment="0" applyProtection="0">
      <alignment vertical="center"/>
    </xf>
    <xf numFmtId="0" fontId="28" fillId="18" borderId="2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0" borderId="0"/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0" borderId="0"/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1" fillId="0" borderId="0" xfId="41"/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176" fontId="5" fillId="0" borderId="0" xfId="51" applyNumberFormat="1" applyFont="1" applyAlignment="1">
      <alignment horizontal="left"/>
    </xf>
    <xf numFmtId="0" fontId="5" fillId="0" borderId="0" xfId="35" applyFont="1" applyAlignment="1">
      <alignment vertical="center" wrapText="1"/>
    </xf>
    <xf numFmtId="176" fontId="5" fillId="0" borderId="0" xfId="51" applyNumberFormat="1" applyFont="1" applyAlignment="1">
      <alignment horizontal="center"/>
    </xf>
    <xf numFmtId="0" fontId="5" fillId="0" borderId="0" xfId="35" applyFont="1" applyAlignment="1">
      <alignment wrapText="1"/>
    </xf>
    <xf numFmtId="0" fontId="4" fillId="0" borderId="0" xfId="35" applyFont="1" applyAlignment="1">
      <alignment vertical="center"/>
    </xf>
    <xf numFmtId="0" fontId="6" fillId="0" borderId="0" xfId="10" applyFill="1" applyBorder="1" applyAlignment="1">
      <alignment horizontal="left" vertical="center"/>
    </xf>
    <xf numFmtId="0" fontId="4" fillId="0" borderId="0" xfId="35" applyFont="1" applyAlignment="1">
      <alignment horizontal="left" vertical="center"/>
    </xf>
    <xf numFmtId="0" fontId="4" fillId="0" borderId="0" xfId="35" applyFont="1" applyAlignment="1">
      <alignment horizontal="right" vertical="center"/>
    </xf>
    <xf numFmtId="0" fontId="7" fillId="0" borderId="1" xfId="35" applyFont="1" applyBorder="1" applyAlignment="1">
      <alignment horizontal="center" vertical="center"/>
    </xf>
    <xf numFmtId="0" fontId="7" fillId="0" borderId="2" xfId="35" applyFont="1" applyBorder="1" applyAlignment="1">
      <alignment horizontal="center" vertical="center" wrapText="1"/>
    </xf>
    <xf numFmtId="0" fontId="7" fillId="0" borderId="2" xfId="35" applyFont="1" applyBorder="1" applyAlignment="1">
      <alignment horizontal="center" vertical="center"/>
    </xf>
    <xf numFmtId="0" fontId="7" fillId="0" borderId="3" xfId="35" applyFont="1" applyBorder="1" applyAlignment="1">
      <alignment horizontal="center" vertical="center"/>
    </xf>
    <xf numFmtId="0" fontId="4" fillId="2" borderId="4" xfId="35" applyFont="1" applyFill="1" applyBorder="1" applyAlignment="1">
      <alignment horizontal="left" vertical="center" wrapText="1"/>
    </xf>
    <xf numFmtId="0" fontId="4" fillId="2" borderId="5" xfId="35" applyFont="1" applyFill="1" applyBorder="1" applyAlignment="1">
      <alignment horizontal="left" vertical="center"/>
    </xf>
    <xf numFmtId="0" fontId="4" fillId="2" borderId="6" xfId="35" applyFont="1" applyFill="1" applyBorder="1" applyAlignment="1">
      <alignment horizontal="left" vertical="center"/>
    </xf>
    <xf numFmtId="0" fontId="8" fillId="3" borderId="7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10" xfId="52" applyNumberFormat="1" applyFont="1" applyBorder="1" applyAlignment="1">
      <alignment horizontal="center" vertical="center"/>
    </xf>
    <xf numFmtId="9" fontId="9" fillId="0" borderId="10" xfId="52" applyNumberFormat="1" applyFont="1" applyBorder="1" applyAlignment="1">
      <alignment horizontal="center" vertical="center"/>
    </xf>
    <xf numFmtId="177" fontId="9" fillId="0" borderId="10" xfId="52" applyNumberFormat="1" applyFont="1" applyBorder="1" applyAlignment="1">
      <alignment horizontal="center" vertical="center"/>
    </xf>
    <xf numFmtId="37" fontId="8" fillId="0" borderId="11" xfId="8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76" fontId="4" fillId="4" borderId="14" xfId="35" applyNumberFormat="1" applyFont="1" applyFill="1" applyBorder="1" applyAlignment="1">
      <alignment horizontal="right" vertical="center"/>
    </xf>
    <xf numFmtId="176" fontId="4" fillId="4" borderId="15" xfId="35" applyNumberFormat="1" applyFont="1" applyFill="1" applyBorder="1" applyAlignment="1">
      <alignment horizontal="right" vertical="center"/>
    </xf>
    <xf numFmtId="178" fontId="4" fillId="4" borderId="16" xfId="35" applyNumberFormat="1" applyFont="1" applyFill="1" applyBorder="1" applyAlignment="1">
      <alignment horizontal="right" vertical="center"/>
    </xf>
    <xf numFmtId="176" fontId="4" fillId="0" borderId="0" xfId="51" applyNumberFormat="1" applyFont="1" applyAlignment="1"/>
    <xf numFmtId="176" fontId="4" fillId="0" borderId="0" xfId="51" applyNumberFormat="1" applyFont="1" applyAlignment="1">
      <alignment wrapText="1"/>
    </xf>
    <xf numFmtId="0" fontId="4" fillId="0" borderId="0" xfId="51" applyFont="1" applyAlignment="1">
      <alignment horizontal="left" vertical="center"/>
    </xf>
    <xf numFmtId="0" fontId="5" fillId="0" borderId="0" xfId="51" applyFont="1" applyAlignment="1">
      <alignment horizontal="left" vertical="center" wrapText="1"/>
    </xf>
    <xf numFmtId="0" fontId="5" fillId="0" borderId="0" xfId="51" applyFont="1" applyAlignment="1">
      <alignment horizontal="left" vertical="center"/>
    </xf>
    <xf numFmtId="176" fontId="5" fillId="0" borderId="0" xfId="51" applyNumberFormat="1" applyFont="1" applyAlignment="1">
      <alignment horizontal="left" wrapText="1"/>
    </xf>
    <xf numFmtId="0" fontId="7" fillId="2" borderId="4" xfId="35" applyFont="1" applyFill="1" applyBorder="1" applyAlignment="1">
      <alignment horizontal="left" vertical="center"/>
    </xf>
    <xf numFmtId="0" fontId="7" fillId="2" borderId="5" xfId="35" applyFont="1" applyFill="1" applyBorder="1" applyAlignment="1">
      <alignment horizontal="left" vertical="center"/>
    </xf>
    <xf numFmtId="0" fontId="7" fillId="2" borderId="6" xfId="35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0" xfId="35" applyFont="1" applyBorder="1" applyAlignment="1">
      <alignment horizontal="center" vertical="center"/>
    </xf>
    <xf numFmtId="0" fontId="9" fillId="0" borderId="10" xfId="52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4" xfId="51" applyFont="1" applyBorder="1" applyAlignment="1">
      <alignment horizontal="right" vertical="center" wrapText="1"/>
    </xf>
    <xf numFmtId="0" fontId="4" fillId="0" borderId="5" xfId="51" applyFont="1" applyBorder="1" applyAlignment="1">
      <alignment horizontal="right" vertical="center" wrapText="1"/>
    </xf>
    <xf numFmtId="0" fontId="4" fillId="0" borderId="18" xfId="51" applyFont="1" applyBorder="1" applyAlignment="1">
      <alignment horizontal="right" vertical="center" wrapText="1"/>
    </xf>
    <xf numFmtId="179" fontId="4" fillId="0" borderId="11" xfId="8" applyNumberFormat="1" applyFont="1" applyFill="1" applyBorder="1" applyAlignment="1">
      <alignment horizontal="right" vertical="center"/>
    </xf>
    <xf numFmtId="0" fontId="7" fillId="2" borderId="4" xfId="35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2" borderId="5" xfId="35" applyFont="1" applyFill="1" applyBorder="1" applyAlignment="1">
      <alignment horizontal="center" vertical="center"/>
    </xf>
    <xf numFmtId="0" fontId="4" fillId="0" borderId="5" xfId="5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5" fillId="0" borderId="0" xfId="51" applyNumberFormat="1" applyFont="1" applyAlignment="1">
      <alignment horizontal="center" vertical="center"/>
    </xf>
    <xf numFmtId="0" fontId="4" fillId="0" borderId="0" xfId="35" applyFont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176" fontId="4" fillId="4" borderId="15" xfId="35" applyNumberFormat="1" applyFont="1" applyFill="1" applyBorder="1" applyAlignment="1">
      <alignment horizontal="center" vertical="center"/>
    </xf>
    <xf numFmtId="0" fontId="6" fillId="0" borderId="0" xfId="10">
      <alignment vertical="center"/>
    </xf>
    <xf numFmtId="0" fontId="5" fillId="0" borderId="7" xfId="0" applyFont="1" applyBorder="1" applyAlignment="1">
      <alignment horizontal="right" vertical="center" wrapText="1"/>
    </xf>
    <xf numFmtId="178" fontId="4" fillId="0" borderId="11" xfId="8" applyNumberFormat="1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right" vertical="center" wrapText="1"/>
    </xf>
    <xf numFmtId="178" fontId="4" fillId="6" borderId="20" xfId="8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7" borderId="0" xfId="0" applyFont="1" applyFill="1" applyAlignment="1">
      <alignment horizontal="right" vertical="center"/>
    </xf>
    <xf numFmtId="10" fontId="0" fillId="7" borderId="0" xfId="11" applyNumberFormat="1" applyFont="1" applyFill="1" applyAlignment="1">
      <alignment vertical="center"/>
    </xf>
    <xf numFmtId="176" fontId="13" fillId="0" borderId="0" xfId="51" applyNumberFormat="1" applyFont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7"/>
  <sheetViews>
    <sheetView tabSelected="1" workbookViewId="0">
      <selection activeCell="B1" sqref="B1:C1"/>
    </sheetView>
  </sheetViews>
  <sheetFormatPr defaultColWidth="8.9" defaultRowHeight="15.6" outlineLevelCol="2"/>
  <cols>
    <col min="1" max="1" width="5.1" customWidth="1"/>
    <col min="2" max="2" width="39.6" customWidth="1"/>
    <col min="3" max="3" width="35.1" customWidth="1"/>
    <col min="4" max="4" width="19.4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64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65" t="s">
        <v>11</v>
      </c>
      <c r="C9" s="66">
        <f>Medical!H61</f>
        <v>58014</v>
      </c>
    </row>
    <row r="10" s="1" customFormat="1" ht="16.2" spans="2:3">
      <c r="B10" s="40" t="s">
        <v>12</v>
      </c>
      <c r="C10" s="42"/>
    </row>
    <row r="11" spans="2:3">
      <c r="B11" s="65" t="s">
        <v>11</v>
      </c>
      <c r="C11" s="66">
        <f>Creative!H40</f>
        <v>35915</v>
      </c>
    </row>
    <row r="12" s="1" customFormat="1" ht="16.2" spans="2:3">
      <c r="B12" s="40" t="s">
        <v>13</v>
      </c>
      <c r="C12" s="42"/>
    </row>
    <row r="13" spans="2:3">
      <c r="B13" s="65" t="s">
        <v>11</v>
      </c>
      <c r="C13" s="53">
        <f>'Staffing Fee'!H11</f>
        <v>16450</v>
      </c>
    </row>
    <row r="14" ht="3.75" customHeight="1" spans="2:3">
      <c r="B14" s="67"/>
      <c r="C14" s="68"/>
    </row>
    <row r="15" spans="2:3">
      <c r="B15" s="69" t="s">
        <v>11</v>
      </c>
      <c r="C15" s="70">
        <f>C9+C11+C13</f>
        <v>110379</v>
      </c>
    </row>
    <row r="16" spans="2:3">
      <c r="B16" s="69" t="s">
        <v>14</v>
      </c>
      <c r="C16" s="70">
        <f>C15*0.06</f>
        <v>6622.74</v>
      </c>
    </row>
    <row r="17" ht="16.35" spans="2:3">
      <c r="B17" s="31" t="s">
        <v>15</v>
      </c>
      <c r="C17" s="33">
        <f>C15+C16</f>
        <v>117001.74</v>
      </c>
    </row>
    <row r="18" spans="2:2">
      <c r="B18" s="71" t="s">
        <v>16</v>
      </c>
    </row>
    <row r="20" spans="2:3">
      <c r="B20" s="72" t="s">
        <v>17</v>
      </c>
      <c r="C20" s="73">
        <f>C13/C15</f>
        <v>0.149031971661276</v>
      </c>
    </row>
    <row r="22" spans="2:2">
      <c r="B22" s="34"/>
    </row>
    <row r="23" spans="2:2">
      <c r="B23" s="74"/>
    </row>
    <row r="24" spans="2:2">
      <c r="B24" s="74"/>
    </row>
    <row r="25" spans="2:2">
      <c r="B25" s="74"/>
    </row>
    <row r="26" spans="2:2">
      <c r="B26" s="74"/>
    </row>
    <row r="27" spans="2:2">
      <c r="B27" s="74"/>
    </row>
  </sheetData>
  <mergeCells count="4">
    <mergeCell ref="B1:C1"/>
    <mergeCell ref="B8:C8"/>
    <mergeCell ref="B10:C10"/>
    <mergeCell ref="B12:C12"/>
  </mergeCells>
  <hyperlinks>
    <hyperlink ref="C4" r:id="rId1" display="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61"/>
  <sheetViews>
    <sheetView workbookViewId="0">
      <selection activeCell="B1" sqref="B1:C1"/>
    </sheetView>
  </sheetViews>
  <sheetFormatPr defaultColWidth="8.9" defaultRowHeight="17.4" outlineLevelCol="7"/>
  <cols>
    <col min="1" max="1" width="6.4" customWidth="1"/>
    <col min="2" max="2" width="30.4" style="2" customWidth="1"/>
    <col min="3" max="3" width="37.8" style="2" customWidth="1"/>
    <col min="4" max="4" width="11.9" style="2" customWidth="1"/>
    <col min="5" max="5" width="8.9" style="59"/>
    <col min="6" max="6" width="8.9" style="2"/>
    <col min="7" max="7" width="11.4" style="2" customWidth="1"/>
    <col min="8" max="8" width="12.4" style="2" customWidth="1"/>
  </cols>
  <sheetData>
    <row r="1" ht="39.6" spans="2:8">
      <c r="B1" s="4" t="s">
        <v>0</v>
      </c>
      <c r="C1" s="4"/>
      <c r="D1" s="5"/>
      <c r="E1" s="4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60"/>
      <c r="F2" s="9"/>
      <c r="G2" s="9"/>
      <c r="H2" s="9"/>
    </row>
    <row r="3" spans="2:8">
      <c r="B3" s="6" t="s">
        <v>3</v>
      </c>
      <c r="C3" s="7" t="s">
        <v>4</v>
      </c>
      <c r="D3" s="10"/>
      <c r="E3" s="60"/>
      <c r="F3" s="9"/>
      <c r="G3" s="9"/>
      <c r="H3" s="9"/>
    </row>
    <row r="4" spans="2:8">
      <c r="B4" s="11" t="s">
        <v>5</v>
      </c>
      <c r="C4" s="12" t="s">
        <v>6</v>
      </c>
      <c r="D4" s="11"/>
      <c r="E4" s="61"/>
      <c r="F4" s="11"/>
      <c r="G4" s="11"/>
      <c r="H4" s="11"/>
    </row>
    <row r="5" spans="2:8">
      <c r="B5" s="11" t="s">
        <v>7</v>
      </c>
      <c r="C5" s="13"/>
      <c r="D5" s="11"/>
      <c r="E5" s="61"/>
      <c r="F5" s="11"/>
      <c r="G5" s="11"/>
      <c r="H5" s="11"/>
    </row>
    <row r="6" ht="16.35" spans="2:8">
      <c r="B6" s="14"/>
      <c r="C6" s="14"/>
      <c r="D6" s="14"/>
      <c r="E6" s="61"/>
      <c r="F6" s="14"/>
      <c r="G6" s="14"/>
      <c r="H6" s="14"/>
    </row>
    <row r="7" ht="64.8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15.9" customHeight="1" spans="2:8">
      <c r="B8" s="40" t="s">
        <v>24</v>
      </c>
      <c r="C8" s="41"/>
      <c r="D8" s="41"/>
      <c r="E8" s="56"/>
      <c r="F8" s="41"/>
      <c r="G8" s="41"/>
      <c r="H8" s="42"/>
    </row>
    <row r="9" ht="15.6" spans="2:8">
      <c r="B9" s="43" t="s">
        <v>25</v>
      </c>
      <c r="C9" s="44" t="s">
        <v>26</v>
      </c>
      <c r="D9" s="45">
        <v>2021</v>
      </c>
      <c r="E9" s="25">
        <v>300</v>
      </c>
      <c r="F9" s="46" t="s">
        <v>27</v>
      </c>
      <c r="G9" s="47">
        <v>29</v>
      </c>
      <c r="H9" s="28">
        <f t="shared" ref="H9:H14" si="0">E9*G9</f>
        <v>8700</v>
      </c>
    </row>
    <row r="10" ht="15.6" spans="2:8">
      <c r="B10" s="43" t="s">
        <v>28</v>
      </c>
      <c r="C10" s="44" t="s">
        <v>29</v>
      </c>
      <c r="D10" s="48"/>
      <c r="E10" s="25">
        <v>2000</v>
      </c>
      <c r="F10" s="46" t="s">
        <v>30</v>
      </c>
      <c r="G10" s="47">
        <v>1</v>
      </c>
      <c r="H10" s="28">
        <f t="shared" si="0"/>
        <v>2000</v>
      </c>
    </row>
    <row r="11" ht="15.6" spans="2:8">
      <c r="B11" s="43" t="s">
        <v>31</v>
      </c>
      <c r="C11" s="62" t="s">
        <v>32</v>
      </c>
      <c r="D11" s="48"/>
      <c r="E11" s="25">
        <v>15</v>
      </c>
      <c r="F11" s="46" t="s">
        <v>33</v>
      </c>
      <c r="G11" s="47">
        <v>39</v>
      </c>
      <c r="H11" s="28">
        <f t="shared" si="0"/>
        <v>585</v>
      </c>
    </row>
    <row r="12" ht="15.6" spans="2:8">
      <c r="B12" s="43" t="s">
        <v>34</v>
      </c>
      <c r="C12" s="44" t="s">
        <v>34</v>
      </c>
      <c r="D12" s="48"/>
      <c r="E12" s="25">
        <v>7</v>
      </c>
      <c r="F12" s="46" t="s">
        <v>33</v>
      </c>
      <c r="G12" s="47">
        <v>7</v>
      </c>
      <c r="H12" s="28">
        <f t="shared" si="0"/>
        <v>49</v>
      </c>
    </row>
    <row r="13" ht="15.6" spans="2:8">
      <c r="B13" s="43" t="s">
        <v>35</v>
      </c>
      <c r="C13" s="44" t="s">
        <v>35</v>
      </c>
      <c r="D13" s="48"/>
      <c r="E13" s="25">
        <v>10</v>
      </c>
      <c r="F13" s="46" t="s">
        <v>33</v>
      </c>
      <c r="G13" s="47">
        <v>8</v>
      </c>
      <c r="H13" s="28">
        <f t="shared" si="0"/>
        <v>80</v>
      </c>
    </row>
    <row r="14" ht="15.6" spans="2:8">
      <c r="B14" s="43" t="s">
        <v>36</v>
      </c>
      <c r="C14" s="44" t="s">
        <v>37</v>
      </c>
      <c r="D14" s="49"/>
      <c r="E14" s="25">
        <v>50</v>
      </c>
      <c r="F14" s="46" t="s">
        <v>27</v>
      </c>
      <c r="G14" s="47">
        <v>29</v>
      </c>
      <c r="H14" s="28">
        <f t="shared" si="0"/>
        <v>1450</v>
      </c>
    </row>
    <row r="15" ht="15.6" spans="2:8">
      <c r="B15" s="50" t="s">
        <v>38</v>
      </c>
      <c r="C15" s="51"/>
      <c r="D15" s="51"/>
      <c r="E15" s="57"/>
      <c r="F15" s="51"/>
      <c r="G15" s="52"/>
      <c r="H15" s="53">
        <f>SUM(H9:H14)</f>
        <v>12864</v>
      </c>
    </row>
    <row r="16" ht="16.2" spans="2:8">
      <c r="B16" s="40" t="s">
        <v>39</v>
      </c>
      <c r="C16" s="41"/>
      <c r="D16" s="41"/>
      <c r="E16" s="56"/>
      <c r="F16" s="41"/>
      <c r="G16" s="41"/>
      <c r="H16" s="42"/>
    </row>
    <row r="17" ht="15.6" spans="2:8">
      <c r="B17" s="43" t="s">
        <v>40</v>
      </c>
      <c r="C17" s="44" t="s">
        <v>26</v>
      </c>
      <c r="D17" s="45">
        <v>2021</v>
      </c>
      <c r="E17" s="25">
        <v>250</v>
      </c>
      <c r="F17" s="46" t="s">
        <v>27</v>
      </c>
      <c r="G17" s="47">
        <v>26</v>
      </c>
      <c r="H17" s="28">
        <f t="shared" ref="H17:H21" si="1">E17*G17</f>
        <v>6500</v>
      </c>
    </row>
    <row r="18" ht="15.6" spans="2:8">
      <c r="B18" s="43" t="s">
        <v>31</v>
      </c>
      <c r="C18" s="62" t="s">
        <v>32</v>
      </c>
      <c r="D18" s="48"/>
      <c r="E18" s="25">
        <v>15</v>
      </c>
      <c r="F18" s="46" t="s">
        <v>33</v>
      </c>
      <c r="G18" s="47">
        <v>40</v>
      </c>
      <c r="H18" s="28">
        <f t="shared" si="1"/>
        <v>600</v>
      </c>
    </row>
    <row r="19" ht="15.6" spans="2:8">
      <c r="B19" s="43" t="s">
        <v>34</v>
      </c>
      <c r="C19" s="44" t="s">
        <v>34</v>
      </c>
      <c r="D19" s="48"/>
      <c r="E19" s="25">
        <v>7</v>
      </c>
      <c r="F19" s="46" t="s">
        <v>33</v>
      </c>
      <c r="G19" s="47">
        <v>12</v>
      </c>
      <c r="H19" s="28">
        <f t="shared" si="1"/>
        <v>84</v>
      </c>
    </row>
    <row r="20" ht="15.6" spans="2:8">
      <c r="B20" s="43" t="s">
        <v>35</v>
      </c>
      <c r="C20" s="44" t="s">
        <v>35</v>
      </c>
      <c r="D20" s="48"/>
      <c r="E20" s="25">
        <v>10</v>
      </c>
      <c r="F20" s="46" t="s">
        <v>33</v>
      </c>
      <c r="G20" s="47">
        <v>11</v>
      </c>
      <c r="H20" s="28">
        <f t="shared" si="1"/>
        <v>110</v>
      </c>
    </row>
    <row r="21" ht="15.6" spans="2:8">
      <c r="B21" s="43" t="s">
        <v>36</v>
      </c>
      <c r="C21" s="44" t="s">
        <v>37</v>
      </c>
      <c r="D21" s="49"/>
      <c r="E21" s="25">
        <v>50</v>
      </c>
      <c r="F21" s="46" t="s">
        <v>27</v>
      </c>
      <c r="G21" s="47">
        <v>26</v>
      </c>
      <c r="H21" s="28">
        <f t="shared" si="1"/>
        <v>1300</v>
      </c>
    </row>
    <row r="22" ht="15.6" spans="2:8">
      <c r="B22" s="50" t="s">
        <v>38</v>
      </c>
      <c r="C22" s="51"/>
      <c r="D22" s="51"/>
      <c r="E22" s="57"/>
      <c r="F22" s="51"/>
      <c r="G22" s="52"/>
      <c r="H22" s="53">
        <f>SUM(H17:H21)</f>
        <v>8594</v>
      </c>
    </row>
    <row r="23" ht="16.2" spans="2:8">
      <c r="B23" s="40" t="s">
        <v>41</v>
      </c>
      <c r="C23" s="41"/>
      <c r="D23" s="41"/>
      <c r="E23" s="56"/>
      <c r="F23" s="41"/>
      <c r="G23" s="41"/>
      <c r="H23" s="42"/>
    </row>
    <row r="24" ht="15.6" spans="2:8">
      <c r="B24" s="43" t="s">
        <v>42</v>
      </c>
      <c r="C24" s="44" t="s">
        <v>43</v>
      </c>
      <c r="D24" s="45">
        <v>2021</v>
      </c>
      <c r="E24" s="25">
        <v>800</v>
      </c>
      <c r="F24" s="46" t="s">
        <v>27</v>
      </c>
      <c r="G24" s="47">
        <v>6</v>
      </c>
      <c r="H24" s="28">
        <f t="shared" ref="H24:H25" si="2">E24*G24</f>
        <v>4800</v>
      </c>
    </row>
    <row r="25" ht="15.6" spans="2:8">
      <c r="B25" s="43" t="s">
        <v>31</v>
      </c>
      <c r="C25" s="62" t="s">
        <v>32</v>
      </c>
      <c r="D25" s="48"/>
      <c r="E25" s="25">
        <v>15</v>
      </c>
      <c r="F25" s="46" t="s">
        <v>33</v>
      </c>
      <c r="G25" s="47">
        <v>8</v>
      </c>
      <c r="H25" s="28">
        <f t="shared" si="2"/>
        <v>120</v>
      </c>
    </row>
    <row r="26" ht="15.6" spans="2:8">
      <c r="B26" s="50" t="s">
        <v>38</v>
      </c>
      <c r="C26" s="51"/>
      <c r="D26" s="51"/>
      <c r="E26" s="57"/>
      <c r="F26" s="51"/>
      <c r="G26" s="52"/>
      <c r="H26" s="53">
        <f>SUM(H24:H25)</f>
        <v>4920</v>
      </c>
    </row>
    <row r="27" ht="16.2" spans="2:8">
      <c r="B27" s="40" t="s">
        <v>44</v>
      </c>
      <c r="C27" s="41"/>
      <c r="D27" s="41"/>
      <c r="E27" s="56"/>
      <c r="F27" s="41"/>
      <c r="G27" s="41"/>
      <c r="H27" s="42"/>
    </row>
    <row r="28" ht="15.6" spans="2:8">
      <c r="B28" s="43" t="s">
        <v>25</v>
      </c>
      <c r="C28" s="44" t="s">
        <v>26</v>
      </c>
      <c r="D28" s="45">
        <v>2021</v>
      </c>
      <c r="E28" s="25">
        <v>300</v>
      </c>
      <c r="F28" s="46" t="s">
        <v>27</v>
      </c>
      <c r="G28" s="47">
        <v>15</v>
      </c>
      <c r="H28" s="28">
        <f t="shared" ref="H28:H32" si="3">E28*G28</f>
        <v>4500</v>
      </c>
    </row>
    <row r="29" ht="15.6" spans="2:8">
      <c r="B29" s="43" t="s">
        <v>31</v>
      </c>
      <c r="C29" s="62" t="s">
        <v>32</v>
      </c>
      <c r="D29" s="48"/>
      <c r="E29" s="25">
        <v>15</v>
      </c>
      <c r="F29" s="46" t="s">
        <v>33</v>
      </c>
      <c r="G29" s="47">
        <v>15</v>
      </c>
      <c r="H29" s="28">
        <f t="shared" si="3"/>
        <v>225</v>
      </c>
    </row>
    <row r="30" ht="15.6" spans="2:8">
      <c r="B30" s="43" t="s">
        <v>34</v>
      </c>
      <c r="C30" s="44" t="s">
        <v>34</v>
      </c>
      <c r="D30" s="48"/>
      <c r="E30" s="25">
        <v>7</v>
      </c>
      <c r="F30" s="46" t="s">
        <v>33</v>
      </c>
      <c r="G30" s="47">
        <v>13</v>
      </c>
      <c r="H30" s="28">
        <f t="shared" si="3"/>
        <v>91</v>
      </c>
    </row>
    <row r="31" ht="15.6" spans="2:8">
      <c r="B31" s="43" t="s">
        <v>35</v>
      </c>
      <c r="C31" s="44" t="s">
        <v>35</v>
      </c>
      <c r="D31" s="48"/>
      <c r="E31" s="25">
        <v>10</v>
      </c>
      <c r="F31" s="46" t="s">
        <v>33</v>
      </c>
      <c r="G31" s="47">
        <v>1</v>
      </c>
      <c r="H31" s="28">
        <f t="shared" si="3"/>
        <v>10</v>
      </c>
    </row>
    <row r="32" ht="15.6" spans="2:8">
      <c r="B32" s="43" t="s">
        <v>36</v>
      </c>
      <c r="C32" s="44" t="s">
        <v>37</v>
      </c>
      <c r="D32" s="49"/>
      <c r="E32" s="25">
        <v>50</v>
      </c>
      <c r="F32" s="46" t="s">
        <v>27</v>
      </c>
      <c r="G32" s="47">
        <v>15</v>
      </c>
      <c r="H32" s="28">
        <f t="shared" si="3"/>
        <v>750</v>
      </c>
    </row>
    <row r="33" ht="15.6" spans="2:8">
      <c r="B33" s="50" t="s">
        <v>38</v>
      </c>
      <c r="C33" s="51"/>
      <c r="D33" s="51"/>
      <c r="E33" s="57"/>
      <c r="F33" s="51"/>
      <c r="G33" s="52"/>
      <c r="H33" s="53">
        <f>SUM(H28:H32)</f>
        <v>5576</v>
      </c>
    </row>
    <row r="34" ht="16.2" spans="2:8">
      <c r="B34" s="40" t="s">
        <v>45</v>
      </c>
      <c r="C34" s="41"/>
      <c r="D34" s="41"/>
      <c r="E34" s="56"/>
      <c r="F34" s="41"/>
      <c r="G34" s="41"/>
      <c r="H34" s="42"/>
    </row>
    <row r="35" ht="15.6" spans="2:8">
      <c r="B35" s="43" t="s">
        <v>42</v>
      </c>
      <c r="C35" s="44" t="s">
        <v>43</v>
      </c>
      <c r="D35" s="45">
        <v>2021</v>
      </c>
      <c r="E35" s="25">
        <v>800</v>
      </c>
      <c r="F35" s="46" t="s">
        <v>27</v>
      </c>
      <c r="G35" s="47">
        <v>3</v>
      </c>
      <c r="H35" s="28">
        <f t="shared" ref="H35" si="4">E35*G35</f>
        <v>2400</v>
      </c>
    </row>
    <row r="36" ht="15.6" spans="2:8">
      <c r="B36" s="50" t="s">
        <v>38</v>
      </c>
      <c r="C36" s="51"/>
      <c r="D36" s="51"/>
      <c r="E36" s="57"/>
      <c r="F36" s="51"/>
      <c r="G36" s="52"/>
      <c r="H36" s="53">
        <f>SUM(H35:H35)</f>
        <v>2400</v>
      </c>
    </row>
    <row r="37" ht="16.2" spans="2:8">
      <c r="B37" s="40" t="s">
        <v>46</v>
      </c>
      <c r="C37" s="41"/>
      <c r="D37" s="41"/>
      <c r="E37" s="56"/>
      <c r="F37" s="41"/>
      <c r="G37" s="41"/>
      <c r="H37" s="42"/>
    </row>
    <row r="38" ht="15.6" spans="2:8">
      <c r="B38" s="43" t="s">
        <v>34</v>
      </c>
      <c r="C38" s="44" t="s">
        <v>34</v>
      </c>
      <c r="D38" s="45">
        <v>2021</v>
      </c>
      <c r="E38" s="25">
        <v>7</v>
      </c>
      <c r="F38" s="46" t="s">
        <v>33</v>
      </c>
      <c r="G38" s="47">
        <v>5</v>
      </c>
      <c r="H38" s="28">
        <f t="shared" ref="H38:H39" si="5">E38*G38</f>
        <v>35</v>
      </c>
    </row>
    <row r="39" ht="15.6" spans="2:8">
      <c r="B39" s="43" t="s">
        <v>35</v>
      </c>
      <c r="C39" s="44" t="s">
        <v>35</v>
      </c>
      <c r="D39" s="48"/>
      <c r="E39" s="25">
        <v>10</v>
      </c>
      <c r="F39" s="46" t="s">
        <v>33</v>
      </c>
      <c r="G39" s="47">
        <v>2</v>
      </c>
      <c r="H39" s="28">
        <f t="shared" si="5"/>
        <v>20</v>
      </c>
    </row>
    <row r="40" ht="15.6" spans="2:8">
      <c r="B40" s="50" t="s">
        <v>38</v>
      </c>
      <c r="C40" s="51"/>
      <c r="D40" s="51"/>
      <c r="E40" s="57"/>
      <c r="F40" s="51"/>
      <c r="G40" s="52"/>
      <c r="H40" s="53">
        <f>SUM(H38:H39)</f>
        <v>55</v>
      </c>
    </row>
    <row r="41" ht="16.2" spans="2:8">
      <c r="B41" s="40" t="s">
        <v>47</v>
      </c>
      <c r="C41" s="41"/>
      <c r="D41" s="41"/>
      <c r="E41" s="56"/>
      <c r="F41" s="41"/>
      <c r="G41" s="41"/>
      <c r="H41" s="42"/>
    </row>
    <row r="42" ht="15.6" spans="2:8">
      <c r="B42" s="43" t="s">
        <v>48</v>
      </c>
      <c r="C42" s="44" t="s">
        <v>49</v>
      </c>
      <c r="D42" s="45">
        <v>2021</v>
      </c>
      <c r="E42" s="25">
        <v>100</v>
      </c>
      <c r="F42" s="46" t="s">
        <v>27</v>
      </c>
      <c r="G42" s="47">
        <v>32</v>
      </c>
      <c r="H42" s="28">
        <f t="shared" ref="H42" si="6">E42*G42</f>
        <v>3200</v>
      </c>
    </row>
    <row r="43" ht="15.6" spans="2:8">
      <c r="B43" s="50" t="s">
        <v>38</v>
      </c>
      <c r="C43" s="51"/>
      <c r="D43" s="51"/>
      <c r="E43" s="57"/>
      <c r="F43" s="51"/>
      <c r="G43" s="52"/>
      <c r="H43" s="53">
        <f>SUM(H42:H42)</f>
        <v>3200</v>
      </c>
    </row>
    <row r="44" ht="16.2" spans="2:8">
      <c r="B44" s="40" t="s">
        <v>50</v>
      </c>
      <c r="C44" s="41"/>
      <c r="D44" s="41"/>
      <c r="E44" s="56"/>
      <c r="F44" s="41"/>
      <c r="G44" s="41"/>
      <c r="H44" s="42"/>
    </row>
    <row r="45" ht="15.6" spans="2:8">
      <c r="B45" s="43" t="s">
        <v>25</v>
      </c>
      <c r="C45" s="44" t="s">
        <v>26</v>
      </c>
      <c r="D45" s="45">
        <v>2021</v>
      </c>
      <c r="E45" s="25">
        <v>300</v>
      </c>
      <c r="F45" s="46" t="s">
        <v>27</v>
      </c>
      <c r="G45" s="47">
        <v>34</v>
      </c>
      <c r="H45" s="28">
        <f t="shared" ref="H45:H50" si="7">E45*G45</f>
        <v>10200</v>
      </c>
    </row>
    <row r="46" ht="15.6" spans="2:8">
      <c r="B46" s="43" t="s">
        <v>28</v>
      </c>
      <c r="C46" s="44" t="s">
        <v>29</v>
      </c>
      <c r="D46" s="48"/>
      <c r="E46" s="25">
        <v>2000</v>
      </c>
      <c r="F46" s="46" t="s">
        <v>30</v>
      </c>
      <c r="G46" s="47">
        <v>1</v>
      </c>
      <c r="H46" s="28">
        <f t="shared" si="7"/>
        <v>2000</v>
      </c>
    </row>
    <row r="47" ht="15.6" spans="2:8">
      <c r="B47" s="43" t="s">
        <v>31</v>
      </c>
      <c r="C47" s="62" t="s">
        <v>32</v>
      </c>
      <c r="D47" s="48"/>
      <c r="E47" s="25">
        <v>15</v>
      </c>
      <c r="F47" s="46" t="s">
        <v>33</v>
      </c>
      <c r="G47" s="47">
        <v>55</v>
      </c>
      <c r="H47" s="28">
        <f t="shared" si="7"/>
        <v>825</v>
      </c>
    </row>
    <row r="48" ht="15.6" spans="2:8">
      <c r="B48" s="43" t="s">
        <v>34</v>
      </c>
      <c r="C48" s="44" t="s">
        <v>34</v>
      </c>
      <c r="D48" s="48"/>
      <c r="E48" s="25">
        <v>7</v>
      </c>
      <c r="F48" s="46" t="s">
        <v>33</v>
      </c>
      <c r="G48" s="47">
        <v>21</v>
      </c>
      <c r="H48" s="28">
        <f t="shared" si="7"/>
        <v>147</v>
      </c>
    </row>
    <row r="49" ht="15.6" spans="2:8">
      <c r="B49" s="43" t="s">
        <v>35</v>
      </c>
      <c r="C49" s="44" t="s">
        <v>35</v>
      </c>
      <c r="D49" s="48"/>
      <c r="E49" s="25">
        <v>10</v>
      </c>
      <c r="F49" s="46" t="s">
        <v>33</v>
      </c>
      <c r="G49" s="47">
        <v>19</v>
      </c>
      <c r="H49" s="28">
        <f t="shared" si="7"/>
        <v>190</v>
      </c>
    </row>
    <row r="50" ht="15.6" spans="2:8">
      <c r="B50" s="43" t="s">
        <v>36</v>
      </c>
      <c r="C50" s="44" t="s">
        <v>37</v>
      </c>
      <c r="D50" s="49"/>
      <c r="E50" s="25">
        <v>50</v>
      </c>
      <c r="F50" s="46" t="s">
        <v>27</v>
      </c>
      <c r="G50" s="47">
        <v>34</v>
      </c>
      <c r="H50" s="28">
        <f t="shared" si="7"/>
        <v>1700</v>
      </c>
    </row>
    <row r="51" ht="15.6" spans="2:8">
      <c r="B51" s="50" t="s">
        <v>38</v>
      </c>
      <c r="C51" s="51"/>
      <c r="D51" s="51"/>
      <c r="E51" s="57"/>
      <c r="F51" s="51"/>
      <c r="G51" s="52"/>
      <c r="H51" s="53">
        <f>SUM(H45:H50)</f>
        <v>15062</v>
      </c>
    </row>
    <row r="52" ht="16.2" spans="2:8">
      <c r="B52" s="40" t="s">
        <v>51</v>
      </c>
      <c r="C52" s="41"/>
      <c r="D52" s="41"/>
      <c r="E52" s="56"/>
      <c r="F52" s="41"/>
      <c r="G52" s="41"/>
      <c r="H52" s="42"/>
    </row>
    <row r="53" ht="15.6" spans="2:8">
      <c r="B53" s="43" t="s">
        <v>42</v>
      </c>
      <c r="C53" s="44" t="s">
        <v>43</v>
      </c>
      <c r="D53" s="45">
        <v>2021</v>
      </c>
      <c r="E53" s="25">
        <v>800</v>
      </c>
      <c r="F53" s="46" t="s">
        <v>27</v>
      </c>
      <c r="G53" s="47">
        <v>5</v>
      </c>
      <c r="H53" s="28">
        <f t="shared" ref="H53:H56" si="8">E53*G53</f>
        <v>4000</v>
      </c>
    </row>
    <row r="54" ht="15.6" spans="2:8">
      <c r="B54" s="43" t="s">
        <v>31</v>
      </c>
      <c r="C54" s="62" t="s">
        <v>32</v>
      </c>
      <c r="D54" s="48"/>
      <c r="E54" s="25">
        <v>15</v>
      </c>
      <c r="F54" s="46" t="s">
        <v>33</v>
      </c>
      <c r="G54" s="47">
        <v>14</v>
      </c>
      <c r="H54" s="28">
        <f t="shared" si="8"/>
        <v>210</v>
      </c>
    </row>
    <row r="55" ht="15.6" spans="2:8">
      <c r="B55" s="43" t="s">
        <v>34</v>
      </c>
      <c r="C55" s="44" t="s">
        <v>34</v>
      </c>
      <c r="D55" s="48"/>
      <c r="E55" s="25">
        <v>7</v>
      </c>
      <c r="F55" s="46" t="s">
        <v>33</v>
      </c>
      <c r="G55" s="47">
        <v>9</v>
      </c>
      <c r="H55" s="28">
        <f t="shared" si="8"/>
        <v>63</v>
      </c>
    </row>
    <row r="56" ht="15.6" spans="2:8">
      <c r="B56" s="43" t="s">
        <v>35</v>
      </c>
      <c r="C56" s="44" t="s">
        <v>35</v>
      </c>
      <c r="D56" s="49"/>
      <c r="E56" s="25">
        <v>10</v>
      </c>
      <c r="F56" s="46" t="s">
        <v>33</v>
      </c>
      <c r="G56" s="47">
        <v>5</v>
      </c>
      <c r="H56" s="28">
        <f t="shared" si="8"/>
        <v>50</v>
      </c>
    </row>
    <row r="57" ht="15.6" spans="2:8">
      <c r="B57" s="50" t="s">
        <v>38</v>
      </c>
      <c r="C57" s="51"/>
      <c r="D57" s="51"/>
      <c r="E57" s="57"/>
      <c r="F57" s="51"/>
      <c r="G57" s="52"/>
      <c r="H57" s="53">
        <f>SUM(H53:H56)</f>
        <v>4323</v>
      </c>
    </row>
    <row r="58" ht="16.2" spans="2:8">
      <c r="B58" s="40" t="s">
        <v>52</v>
      </c>
      <c r="C58" s="41"/>
      <c r="D58" s="41"/>
      <c r="E58" s="56"/>
      <c r="F58" s="41"/>
      <c r="G58" s="41"/>
      <c r="H58" s="42"/>
    </row>
    <row r="59" ht="15.6" spans="2:8">
      <c r="B59" s="43" t="s">
        <v>53</v>
      </c>
      <c r="C59" s="62" t="s">
        <v>26</v>
      </c>
      <c r="D59" s="45">
        <v>2021</v>
      </c>
      <c r="E59" s="25">
        <v>30</v>
      </c>
      <c r="F59" s="46" t="s">
        <v>27</v>
      </c>
      <c r="G59" s="47">
        <v>34</v>
      </c>
      <c r="H59" s="28">
        <f t="shared" ref="H59" si="9">E59*G59</f>
        <v>1020</v>
      </c>
    </row>
    <row r="60" ht="15.6" spans="2:8">
      <c r="B60" s="50" t="s">
        <v>38</v>
      </c>
      <c r="C60" s="51"/>
      <c r="D60" s="51"/>
      <c r="E60" s="57"/>
      <c r="F60" s="51"/>
      <c r="G60" s="52"/>
      <c r="H60" s="53">
        <f>SUM(H59:H59)</f>
        <v>1020</v>
      </c>
    </row>
    <row r="61" ht="16.35" spans="2:8">
      <c r="B61" s="31" t="s">
        <v>11</v>
      </c>
      <c r="C61" s="32"/>
      <c r="D61" s="32"/>
      <c r="E61" s="63"/>
      <c r="F61" s="32"/>
      <c r="G61" s="32"/>
      <c r="H61" s="33">
        <f>H15+H22+H26+H33+H36+H40+H43+H51+H57+H60</f>
        <v>58014</v>
      </c>
    </row>
  </sheetData>
  <mergeCells count="29">
    <mergeCell ref="B1:C1"/>
    <mergeCell ref="B8:H8"/>
    <mergeCell ref="B15:G15"/>
    <mergeCell ref="B16:H16"/>
    <mergeCell ref="B22:G22"/>
    <mergeCell ref="B23:H23"/>
    <mergeCell ref="B26:G26"/>
    <mergeCell ref="B27:H27"/>
    <mergeCell ref="B33:G33"/>
    <mergeCell ref="B34:H34"/>
    <mergeCell ref="B36:G36"/>
    <mergeCell ref="B37:H37"/>
    <mergeCell ref="B40:G40"/>
    <mergeCell ref="B41:H41"/>
    <mergeCell ref="B43:G43"/>
    <mergeCell ref="B44:H44"/>
    <mergeCell ref="B51:G51"/>
    <mergeCell ref="B52:H52"/>
    <mergeCell ref="B57:G57"/>
    <mergeCell ref="B58:H58"/>
    <mergeCell ref="B60:G60"/>
    <mergeCell ref="B61:G61"/>
    <mergeCell ref="D9:D14"/>
    <mergeCell ref="D17:D21"/>
    <mergeCell ref="D24:D25"/>
    <mergeCell ref="D28:D32"/>
    <mergeCell ref="D38:D39"/>
    <mergeCell ref="D45:D50"/>
    <mergeCell ref="D53:D56"/>
  </mergeCells>
  <hyperlinks>
    <hyperlink ref="C4" r:id="rId1" display="kong.wei@ubs-cn.com"/>
  </hyperlinks>
  <pageMargins left="0.7" right="0.7" top="0.75" bottom="0.75" header="0.3" footer="0.3"/>
  <pageSetup paperSize="9" scale="6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40"/>
  <sheetViews>
    <sheetView workbookViewId="0">
      <selection activeCell="B1" sqref="B1:C1"/>
    </sheetView>
  </sheetViews>
  <sheetFormatPr defaultColWidth="8.9" defaultRowHeight="17.4" outlineLevelCol="7"/>
  <cols>
    <col min="1" max="1" width="6.4" customWidth="1"/>
    <col min="2" max="2" width="40" style="2" customWidth="1"/>
    <col min="3" max="3" width="38.8" style="2" customWidth="1"/>
    <col min="4" max="4" width="11.9" style="2" customWidth="1"/>
    <col min="5" max="6" width="8.9" style="2"/>
    <col min="7" max="7" width="11.4" style="2" customWidth="1"/>
    <col min="8" max="8" width="12.4" style="2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pans="2:8">
      <c r="B5" s="11" t="s">
        <v>7</v>
      </c>
      <c r="C5" s="13"/>
      <c r="D5" s="11"/>
      <c r="E5" s="11"/>
      <c r="F5" s="11"/>
      <c r="G5" s="11"/>
      <c r="H5" s="11"/>
    </row>
    <row r="6" ht="16.35" spans="2:8">
      <c r="B6" s="14"/>
      <c r="C6" s="14"/>
      <c r="D6" s="14"/>
      <c r="E6" s="14"/>
      <c r="F6" s="14"/>
      <c r="G6" s="14"/>
      <c r="H6" s="14"/>
    </row>
    <row r="7" ht="64.8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15.9" customHeight="1" spans="2:8">
      <c r="B8" s="40" t="s">
        <v>54</v>
      </c>
      <c r="C8" s="41"/>
      <c r="D8" s="41"/>
      <c r="E8" s="41"/>
      <c r="F8" s="41"/>
      <c r="G8" s="41"/>
      <c r="H8" s="42"/>
    </row>
    <row r="9" ht="15.6" spans="2:8">
      <c r="B9" s="43" t="s">
        <v>55</v>
      </c>
      <c r="C9" s="44" t="s">
        <v>26</v>
      </c>
      <c r="D9" s="45">
        <v>2021</v>
      </c>
      <c r="E9" s="25">
        <v>400</v>
      </c>
      <c r="F9" s="46" t="s">
        <v>27</v>
      </c>
      <c r="G9" s="47">
        <v>8</v>
      </c>
      <c r="H9" s="28">
        <f>SUM(E9*G9)</f>
        <v>3200</v>
      </c>
    </row>
    <row r="10" ht="15.6" spans="2:8">
      <c r="B10" s="43" t="s">
        <v>31</v>
      </c>
      <c r="C10" s="44" t="s">
        <v>32</v>
      </c>
      <c r="D10" s="48"/>
      <c r="E10" s="25">
        <v>15</v>
      </c>
      <c r="F10" s="46" t="s">
        <v>33</v>
      </c>
      <c r="G10" s="47">
        <v>15</v>
      </c>
      <c r="H10" s="28">
        <f t="shared" ref="H10:H11" si="0">SUM(E10*G10)</f>
        <v>225</v>
      </c>
    </row>
    <row r="11" ht="15.6" spans="2:8">
      <c r="B11" s="43" t="s">
        <v>56</v>
      </c>
      <c r="C11" s="44" t="s">
        <v>57</v>
      </c>
      <c r="D11" s="49"/>
      <c r="E11" s="25">
        <v>630</v>
      </c>
      <c r="F11" s="46" t="s">
        <v>27</v>
      </c>
      <c r="G11" s="47">
        <v>4</v>
      </c>
      <c r="H11" s="28">
        <f t="shared" si="0"/>
        <v>2520</v>
      </c>
    </row>
    <row r="12" ht="15.6" spans="2:8">
      <c r="B12" s="50" t="s">
        <v>38</v>
      </c>
      <c r="C12" s="51"/>
      <c r="D12" s="51"/>
      <c r="E12" s="51"/>
      <c r="F12" s="51"/>
      <c r="G12" s="52"/>
      <c r="H12" s="53">
        <f>SUM(H9:H11)</f>
        <v>5945</v>
      </c>
    </row>
    <row r="13" ht="16.2" spans="2:8">
      <c r="B13" s="54" t="s">
        <v>58</v>
      </c>
      <c r="C13" s="41"/>
      <c r="D13" s="41"/>
      <c r="E13" s="41"/>
      <c r="F13" s="41"/>
      <c r="G13" s="41"/>
      <c r="H13" s="42"/>
    </row>
    <row r="14" ht="30" spans="2:8">
      <c r="B14" s="43" t="s">
        <v>59</v>
      </c>
      <c r="C14" s="44" t="s">
        <v>60</v>
      </c>
      <c r="D14" s="55">
        <v>2021</v>
      </c>
      <c r="E14" s="25">
        <v>1000</v>
      </c>
      <c r="F14" s="26" t="s">
        <v>61</v>
      </c>
      <c r="G14" s="27">
        <v>1</v>
      </c>
      <c r="H14" s="28">
        <f>E14*G14</f>
        <v>1000</v>
      </c>
    </row>
    <row r="15" ht="15.6" spans="2:8">
      <c r="B15" s="50" t="s">
        <v>38</v>
      </c>
      <c r="C15" s="51"/>
      <c r="D15" s="51"/>
      <c r="E15" s="51"/>
      <c r="F15" s="51"/>
      <c r="G15" s="52"/>
      <c r="H15" s="53">
        <f>SUM(H14:H14)</f>
        <v>1000</v>
      </c>
    </row>
    <row r="16" ht="16.2" spans="2:8">
      <c r="B16" s="40" t="s">
        <v>62</v>
      </c>
      <c r="C16" s="41"/>
      <c r="D16" s="41"/>
      <c r="E16" s="41"/>
      <c r="F16" s="41"/>
      <c r="G16" s="41"/>
      <c r="H16" s="42"/>
    </row>
    <row r="17" ht="30" spans="2:8">
      <c r="B17" s="43" t="s">
        <v>63</v>
      </c>
      <c r="C17" s="44" t="s">
        <v>64</v>
      </c>
      <c r="D17" s="45">
        <v>2021</v>
      </c>
      <c r="E17" s="25">
        <v>2800</v>
      </c>
      <c r="F17" s="26" t="s">
        <v>61</v>
      </c>
      <c r="G17" s="27">
        <v>1</v>
      </c>
      <c r="H17" s="28">
        <f>E17*G17</f>
        <v>2800</v>
      </c>
    </row>
    <row r="18" ht="30" spans="2:8">
      <c r="B18" s="43" t="s">
        <v>59</v>
      </c>
      <c r="C18" s="44" t="s">
        <v>60</v>
      </c>
      <c r="D18" s="48"/>
      <c r="E18" s="25">
        <v>1000</v>
      </c>
      <c r="F18" s="26" t="s">
        <v>61</v>
      </c>
      <c r="G18" s="27">
        <v>2</v>
      </c>
      <c r="H18" s="28">
        <f>E18*G18</f>
        <v>2000</v>
      </c>
    </row>
    <row r="19" ht="30" spans="2:8">
      <c r="B19" s="43" t="s">
        <v>65</v>
      </c>
      <c r="C19" s="44" t="s">
        <v>60</v>
      </c>
      <c r="D19" s="49"/>
      <c r="E19" s="25">
        <v>500</v>
      </c>
      <c r="F19" s="26" t="s">
        <v>61</v>
      </c>
      <c r="G19" s="27">
        <v>7</v>
      </c>
      <c r="H19" s="28">
        <f>E19*G19</f>
        <v>3500</v>
      </c>
    </row>
    <row r="20" ht="15.6" spans="2:8">
      <c r="B20" s="50" t="s">
        <v>38</v>
      </c>
      <c r="C20" s="51"/>
      <c r="D20" s="51"/>
      <c r="E20" s="51"/>
      <c r="F20" s="51"/>
      <c r="G20" s="52"/>
      <c r="H20" s="53">
        <f>SUM(H17:H19)</f>
        <v>8300</v>
      </c>
    </row>
    <row r="21" ht="16.2" spans="2:8">
      <c r="B21" s="40" t="s">
        <v>66</v>
      </c>
      <c r="C21" s="41"/>
      <c r="D21" s="41"/>
      <c r="E21" s="41"/>
      <c r="F21" s="41"/>
      <c r="G21" s="41"/>
      <c r="H21" s="42"/>
    </row>
    <row r="22" ht="30" spans="2:8">
      <c r="B22" s="43" t="s">
        <v>59</v>
      </c>
      <c r="C22" s="44" t="s">
        <v>60</v>
      </c>
      <c r="D22" s="55">
        <v>2021</v>
      </c>
      <c r="E22" s="25">
        <v>1000</v>
      </c>
      <c r="F22" s="26" t="s">
        <v>61</v>
      </c>
      <c r="G22" s="27">
        <v>1</v>
      </c>
      <c r="H22" s="28">
        <f>E22*G22</f>
        <v>1000</v>
      </c>
    </row>
    <row r="23" ht="15.6" spans="2:8">
      <c r="B23" s="43" t="s">
        <v>67</v>
      </c>
      <c r="C23" s="44" t="s">
        <v>68</v>
      </c>
      <c r="D23" s="55">
        <v>2021</v>
      </c>
      <c r="E23" s="25">
        <v>460</v>
      </c>
      <c r="F23" s="26" t="s">
        <v>69</v>
      </c>
      <c r="G23" s="27">
        <v>1</v>
      </c>
      <c r="H23" s="28">
        <f>E23*G23</f>
        <v>460</v>
      </c>
    </row>
    <row r="24" ht="15.6" spans="2:8">
      <c r="B24" s="50" t="s">
        <v>38</v>
      </c>
      <c r="C24" s="51"/>
      <c r="D24" s="51"/>
      <c r="E24" s="51"/>
      <c r="F24" s="51"/>
      <c r="G24" s="52"/>
      <c r="H24" s="53">
        <f>SUM(H22:H23)</f>
        <v>1460</v>
      </c>
    </row>
    <row r="25" ht="16.2" spans="2:8">
      <c r="B25" s="40" t="s">
        <v>70</v>
      </c>
      <c r="C25" s="41"/>
      <c r="D25" s="41"/>
      <c r="E25" s="41"/>
      <c r="F25" s="41"/>
      <c r="G25" s="41"/>
      <c r="H25" s="42"/>
    </row>
    <row r="26" ht="30" spans="2:8">
      <c r="B26" s="43" t="s">
        <v>59</v>
      </c>
      <c r="C26" s="44" t="s">
        <v>60</v>
      </c>
      <c r="D26" s="55">
        <v>2021</v>
      </c>
      <c r="E26" s="25">
        <v>1000</v>
      </c>
      <c r="F26" s="26" t="s">
        <v>61</v>
      </c>
      <c r="G26" s="27">
        <v>1</v>
      </c>
      <c r="H26" s="28">
        <f>E26*G26</f>
        <v>1000</v>
      </c>
    </row>
    <row r="27" ht="15.6" spans="2:8">
      <c r="B27" s="50" t="s">
        <v>38</v>
      </c>
      <c r="C27" s="51"/>
      <c r="D27" s="51"/>
      <c r="E27" s="51"/>
      <c r="F27" s="51"/>
      <c r="G27" s="52"/>
      <c r="H27" s="53">
        <f>SUM(H26:H26)</f>
        <v>1000</v>
      </c>
    </row>
    <row r="28" ht="16.2" spans="2:8">
      <c r="B28" s="40" t="s">
        <v>71</v>
      </c>
      <c r="C28" s="41"/>
      <c r="D28" s="41"/>
      <c r="E28" s="41"/>
      <c r="F28" s="41"/>
      <c r="G28" s="41"/>
      <c r="H28" s="42"/>
    </row>
    <row r="29" ht="30" spans="2:8">
      <c r="B29" s="43" t="s">
        <v>59</v>
      </c>
      <c r="C29" s="44" t="s">
        <v>60</v>
      </c>
      <c r="D29" s="55">
        <v>2021</v>
      </c>
      <c r="E29" s="25">
        <v>1000</v>
      </c>
      <c r="F29" s="26" t="s">
        <v>61</v>
      </c>
      <c r="G29" s="27">
        <v>1</v>
      </c>
      <c r="H29" s="28">
        <f>E29*G29</f>
        <v>1000</v>
      </c>
    </row>
    <row r="30" ht="15.6" spans="2:8">
      <c r="B30" s="50" t="s">
        <v>38</v>
      </c>
      <c r="C30" s="51"/>
      <c r="D30" s="51"/>
      <c r="E30" s="51"/>
      <c r="F30" s="51"/>
      <c r="G30" s="52"/>
      <c r="H30" s="53">
        <f>SUM(H29:H29)</f>
        <v>1000</v>
      </c>
    </row>
    <row r="31" ht="16.2" spans="2:8">
      <c r="B31" s="40" t="s">
        <v>72</v>
      </c>
      <c r="C31" s="41"/>
      <c r="D31" s="41"/>
      <c r="E31" s="56"/>
      <c r="F31" s="41"/>
      <c r="G31" s="41"/>
      <c r="H31" s="42"/>
    </row>
    <row r="32" ht="15.6" spans="2:8">
      <c r="B32" s="43" t="s">
        <v>73</v>
      </c>
      <c r="C32" s="44" t="s">
        <v>57</v>
      </c>
      <c r="D32" s="45">
        <v>2021</v>
      </c>
      <c r="E32" s="25">
        <v>430</v>
      </c>
      <c r="F32" s="46" t="s">
        <v>27</v>
      </c>
      <c r="G32" s="47">
        <v>23</v>
      </c>
      <c r="H32" s="28">
        <f t="shared" ref="H32" si="1">E32*G32</f>
        <v>9890</v>
      </c>
    </row>
    <row r="33" ht="15.6" spans="2:8">
      <c r="B33" s="43" t="s">
        <v>55</v>
      </c>
      <c r="C33" s="44" t="s">
        <v>26</v>
      </c>
      <c r="D33" s="45">
        <v>2021</v>
      </c>
      <c r="E33" s="25">
        <v>400</v>
      </c>
      <c r="F33" s="46" t="s">
        <v>27</v>
      </c>
      <c r="G33" s="47">
        <v>9</v>
      </c>
      <c r="H33" s="28">
        <f t="shared" ref="H33" si="2">E33*G33</f>
        <v>3600</v>
      </c>
    </row>
    <row r="34" ht="15.6" spans="2:8">
      <c r="B34" s="50" t="s">
        <v>38</v>
      </c>
      <c r="C34" s="51"/>
      <c r="D34" s="51"/>
      <c r="E34" s="57"/>
      <c r="F34" s="51"/>
      <c r="G34" s="52"/>
      <c r="H34" s="53">
        <f>SUM(H32:H33)</f>
        <v>13490</v>
      </c>
    </row>
    <row r="35" ht="16.2" spans="2:8">
      <c r="B35" s="40" t="s">
        <v>74</v>
      </c>
      <c r="C35" s="41"/>
      <c r="D35" s="41"/>
      <c r="E35" s="41"/>
      <c r="F35" s="41"/>
      <c r="G35" s="41"/>
      <c r="H35" s="42"/>
    </row>
    <row r="36" ht="30" spans="2:8">
      <c r="B36" s="43" t="s">
        <v>59</v>
      </c>
      <c r="C36" s="44" t="s">
        <v>60</v>
      </c>
      <c r="D36" s="45">
        <v>2021</v>
      </c>
      <c r="E36" s="25">
        <v>1000</v>
      </c>
      <c r="F36" s="26" t="s">
        <v>61</v>
      </c>
      <c r="G36" s="27">
        <v>1</v>
      </c>
      <c r="H36" s="28">
        <f>E36*G36</f>
        <v>1000</v>
      </c>
    </row>
    <row r="37" ht="15.6" spans="2:8">
      <c r="B37" s="43" t="s">
        <v>75</v>
      </c>
      <c r="C37" s="44" t="s">
        <v>76</v>
      </c>
      <c r="D37" s="48"/>
      <c r="E37" s="25">
        <v>1000</v>
      </c>
      <c r="F37" s="46" t="s">
        <v>77</v>
      </c>
      <c r="G37" s="47">
        <v>2</v>
      </c>
      <c r="H37" s="28">
        <f>SUM(E37*G37)</f>
        <v>2000</v>
      </c>
    </row>
    <row r="38" ht="15.6" spans="2:8">
      <c r="B38" s="43" t="s">
        <v>78</v>
      </c>
      <c r="C38" s="44" t="s">
        <v>79</v>
      </c>
      <c r="D38" s="58"/>
      <c r="E38" s="25">
        <v>90</v>
      </c>
      <c r="F38" s="46" t="s">
        <v>27</v>
      </c>
      <c r="G38" s="47">
        <v>8</v>
      </c>
      <c r="H38" s="28">
        <f>SUM(E38*G38)</f>
        <v>720</v>
      </c>
    </row>
    <row r="39" ht="15.6" spans="2:8">
      <c r="B39" s="50" t="s">
        <v>38</v>
      </c>
      <c r="C39" s="51"/>
      <c r="D39" s="51"/>
      <c r="E39" s="51"/>
      <c r="F39" s="51"/>
      <c r="G39" s="52"/>
      <c r="H39" s="53">
        <f>SUM(H36:H38)</f>
        <v>3720</v>
      </c>
    </row>
    <row r="40" ht="16.35" spans="2:8">
      <c r="B40" s="31" t="s">
        <v>11</v>
      </c>
      <c r="C40" s="32"/>
      <c r="D40" s="32"/>
      <c r="E40" s="32"/>
      <c r="F40" s="32"/>
      <c r="G40" s="32"/>
      <c r="H40" s="33">
        <f>H12+H15+H20+H24+H27+H34+H30+H39</f>
        <v>35915</v>
      </c>
    </row>
  </sheetData>
  <mergeCells count="21">
    <mergeCell ref="B1:C1"/>
    <mergeCell ref="B8:H8"/>
    <mergeCell ref="B12:G12"/>
    <mergeCell ref="B13:H13"/>
    <mergeCell ref="B15:G15"/>
    <mergeCell ref="B16:H16"/>
    <mergeCell ref="B20:G20"/>
    <mergeCell ref="B21:H21"/>
    <mergeCell ref="B24:G24"/>
    <mergeCell ref="B25:H25"/>
    <mergeCell ref="B27:G27"/>
    <mergeCell ref="B28:H28"/>
    <mergeCell ref="B30:G30"/>
    <mergeCell ref="B31:H31"/>
    <mergeCell ref="B34:G34"/>
    <mergeCell ref="B35:H35"/>
    <mergeCell ref="B39:G39"/>
    <mergeCell ref="B40:G40"/>
    <mergeCell ref="D9:D11"/>
    <mergeCell ref="D17:D19"/>
    <mergeCell ref="D36:D37"/>
  </mergeCells>
  <hyperlinks>
    <hyperlink ref="C4" r:id="rId1" display="kong.wei@ubs-cn.com"/>
  </hyperlinks>
  <pageMargins left="0.7" right="0.7" top="0.75" bottom="0.75" header="0.3" footer="0.3"/>
  <pageSetup paperSize="9" scale="5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B1" sqref="B1:C1"/>
    </sheetView>
  </sheetViews>
  <sheetFormatPr defaultColWidth="8.9" defaultRowHeight="17.4" outlineLevelCol="7"/>
  <cols>
    <col min="1" max="1" width="5.1" customWidth="1"/>
    <col min="2" max="2" width="26.1" style="2" customWidth="1"/>
    <col min="3" max="3" width="40.1" style="3" customWidth="1"/>
    <col min="4" max="4" width="16.9" style="3" customWidth="1"/>
    <col min="5" max="5" width="11" style="2" customWidth="1"/>
    <col min="6" max="6" width="8.4" style="2" customWidth="1"/>
    <col min="7" max="7" width="10.1" style="2" customWidth="1"/>
    <col min="8" max="8" width="14.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33.75" customHeight="1" spans="2:8">
      <c r="B8" s="19" t="s">
        <v>80</v>
      </c>
      <c r="C8" s="20"/>
      <c r="D8" s="20"/>
      <c r="E8" s="20"/>
      <c r="F8" s="20"/>
      <c r="G8" s="20"/>
      <c r="H8" s="21"/>
    </row>
    <row r="9" ht="15.6" spans="2:8">
      <c r="B9" s="22" t="s">
        <v>81</v>
      </c>
      <c r="C9" s="23" t="s">
        <v>82</v>
      </c>
      <c r="D9" s="24">
        <v>2021</v>
      </c>
      <c r="E9" s="25">
        <v>150</v>
      </c>
      <c r="F9" s="26" t="s">
        <v>83</v>
      </c>
      <c r="G9" s="27">
        <v>35</v>
      </c>
      <c r="H9" s="28">
        <f>SUM(E9*G9)</f>
        <v>5250</v>
      </c>
    </row>
    <row r="10" ht="15.6" spans="2:8">
      <c r="B10" s="22" t="s">
        <v>84</v>
      </c>
      <c r="C10" s="29"/>
      <c r="D10" s="30"/>
      <c r="E10" s="25">
        <v>400</v>
      </c>
      <c r="F10" s="26" t="s">
        <v>83</v>
      </c>
      <c r="G10" s="27">
        <v>28</v>
      </c>
      <c r="H10" s="28">
        <f>SUM(E10*G10)</f>
        <v>11200</v>
      </c>
    </row>
    <row r="11" ht="16.35" spans="2:8">
      <c r="B11" s="31" t="s">
        <v>11</v>
      </c>
      <c r="C11" s="32"/>
      <c r="D11" s="32"/>
      <c r="E11" s="32"/>
      <c r="F11" s="32"/>
      <c r="G11" s="32"/>
      <c r="H11" s="33">
        <f>SUM(H9:H10)</f>
        <v>16450</v>
      </c>
    </row>
    <row r="15" ht="15.6" spans="2:5">
      <c r="B15" s="34"/>
      <c r="C15" s="35"/>
      <c r="D15" s="35"/>
      <c r="E15" s="36"/>
    </row>
    <row r="16" ht="15.6" spans="2:5">
      <c r="B16" s="7"/>
      <c r="C16" s="37"/>
      <c r="D16" s="37"/>
      <c r="E16" s="38"/>
    </row>
    <row r="17" ht="15.6" spans="2:5">
      <c r="B17" s="7"/>
      <c r="C17" s="37"/>
      <c r="D17" s="37"/>
      <c r="E17" s="38"/>
    </row>
    <row r="18" ht="15.6" spans="2:5">
      <c r="B18" s="7"/>
      <c r="C18" s="37"/>
      <c r="D18" s="37"/>
      <c r="E18" s="38"/>
    </row>
    <row r="19" ht="15.6" spans="2:5">
      <c r="B19" s="7"/>
      <c r="C19" s="37"/>
      <c r="D19" s="37"/>
      <c r="E19" s="38"/>
    </row>
    <row r="20" ht="15.6" spans="2:5">
      <c r="B20" s="7"/>
      <c r="C20" s="39"/>
      <c r="D20" s="39"/>
      <c r="E20" s="38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cherish</cp:lastModifiedBy>
  <dcterms:created xsi:type="dcterms:W3CDTF">2016-06-29T09:42:00Z</dcterms:created>
  <cp:lastPrinted>2023-04-10T09:15:00Z</cp:lastPrinted>
  <dcterms:modified xsi:type="dcterms:W3CDTF">2023-08-28T09:33:46Z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A6E065AE5DA94FA281314EE4807C4D78</vt:lpwstr>
  </property>
</Properties>
</file>