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 activeTab="2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<sst xmlns="http://schemas.openxmlformats.org/spreadsheetml/2006/main" count="65" uniqueCount="36">
  <si>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1月结算单</t>
  </si>
  <si>
    <t>Client:</t>
  </si>
  <si>
    <t>AstraZeneca</t>
  </si>
  <si>
    <t xml:space="preserve">Project Name: </t>
  </si>
  <si>
    <t>2023AZ肺癌领域12期VIP Alerts</t>
  </si>
  <si>
    <t>Supplier Contact Information:</t>
  </si>
  <si>
    <t>lux.yang@ubs-cn.com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</si>
  <si>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</si>
  <si>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</si>
  <si>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</si>
  <si>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</si>
  <si>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</si>
  <si>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</si>
  <si>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</si>
  <si>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</si>
  <si>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</si>
  <si>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</si>
  <si>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</si>
  <si>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</si>
  <si>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</si>
  <si>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</si>
  <si>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</si>
  <si>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</si>
  <si>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肺癌领域查找十二期</t>
  </si>
  <si>
    <t>主题词检索(new work)</t>
  </si>
  <si>
    <t>根据主题词对相关文献进行检索、阅读、汇总
覆盖女性肿瘤领域共118位专家，每位VIP约4-5个主题词</t>
  </si>
  <si>
    <t>个</t>
  </si>
  <si>
    <t>英文原文下载</t>
  </si>
  <si>
    <t>英文原文下载，每位专家每月15篇，共12个月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</si>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</sst>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  <numFmt numFmtId="180" formatCode="&quot;￥&quot;#,##0.00_);[Red]\(&quot;￥&quot;#,##0.00\)"/>
    <numFmt numFmtId="181" formatCode="&quot;￥&quot;#,##0.0_);[Red]\(&quot;￥&quot;#,##0.0\)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3" applyNumberFormat="0" applyAlignment="0" applyProtection="0">
      <alignment vertical="center"/>
    </xf>
    <xf numFmtId="0" fontId="24" fillId="10" borderId="22" applyNumberFormat="0" applyAlignment="0" applyProtection="0">
      <alignment vertical="center"/>
    </xf>
    <xf numFmtId="0" fontId="25" fillId="11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49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180" fontId="10" fillId="6" borderId="0" xfId="0" applyNumberFormat="1" applyFont="1" applyFill="1" applyAlignment="1">
      <alignment horizontal="right" vertical="center"/>
    </xf>
    <xf numFmtId="181" fontId="11" fillId="6" borderId="0" xfId="0" applyNumberFormat="1" applyFont="1" applyFill="1">
      <alignment vertical="center"/>
    </xf>
    <xf numFmtId="0" fontId="12" fillId="0" borderId="0" xfId="0" applyFont="1" applyFill="1" applyAlignment="1">
      <alignment horizontal="right" vertical="center"/>
    </xf>
    <xf numFmtId="10" fontId="0" fillId="0" borderId="0" xfId="3" applyNumberFormat="1" applyFont="1" applyFill="1" applyAlignment="1">
      <alignment vertical="center"/>
    </xf>
    <xf numFmtId="0" fontId="12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workbookViewId="0">
      <selection activeCell="B1" sqref="B1:C1"/>
    </sheetView>
  </sheetViews>
  <sheetFormatPr defaultColWidth="8.8" defaultRowHeight="15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5" spans="2:3">
      <c r="B8" s="38" t="s">
        <v>10</v>
      </c>
      <c r="C8" s="40"/>
    </row>
    <row r="9" s="1" customFormat="1" spans="2:3">
      <c r="B9" s="48" t="s">
        <v>11</v>
      </c>
      <c r="C9" s="49">
        <f>medical!H12</f>
        <v>38305</v>
      </c>
    </row>
    <row r="10" s="1" customFormat="1" spans="2:3">
      <c r="B10" s="50" t="s">
        <v>12</v>
      </c>
      <c r="C10" s="20"/>
    </row>
    <row r="11" spans="2:3">
      <c r="B11" s="48" t="s">
        <v>11</v>
      </c>
      <c r="C11" s="51">
        <f>'Staffing Fee'!H10</f>
        <v>2250</v>
      </c>
    </row>
    <row r="12" ht="9.6" customHeight="1" spans="2:3">
      <c r="B12" s="52"/>
      <c r="C12" s="53"/>
    </row>
    <row r="13" spans="2:3">
      <c r="B13" s="54" t="s">
        <v>11</v>
      </c>
      <c r="C13" s="55">
        <f>C9+C11</f>
        <v>40555</v>
      </c>
    </row>
    <row r="14" spans="2:3">
      <c r="B14" s="54" t="s">
        <v>13</v>
      </c>
      <c r="C14" s="55">
        <f>C13*0.06</f>
        <v>2433.3</v>
      </c>
    </row>
    <row r="15" ht="15.75" spans="2:3">
      <c r="B15" s="28" t="s">
        <v>14</v>
      </c>
      <c r="C15" s="30">
        <f>C13+C14</f>
        <v>42988.3</v>
      </c>
    </row>
    <row r="16" spans="2:3">
      <c r="B16" s="56" t="s">
        <v>15</v>
      </c>
      <c r="C16" s="57">
        <f>C15*0.86</f>
        <v>36969.938</v>
      </c>
    </row>
    <row r="17" s="47" customFormat="1" spans="2:3">
      <c r="B17" s="58"/>
      <c r="C17" s="59"/>
    </row>
    <row r="18" spans="2:3">
      <c r="B18" s="60" t="s">
        <v>16</v>
      </c>
      <c r="C18" s="61">
        <f>C11/C13</f>
        <v>0.0554802120576994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B1" sqref="B1:C5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5" spans="2:8">
      <c r="B8" s="38" t="s">
        <v>23</v>
      </c>
      <c r="C8" s="39"/>
      <c r="D8" s="39"/>
      <c r="E8" s="39"/>
      <c r="F8" s="39"/>
      <c r="G8" s="39"/>
      <c r="H8" s="40"/>
    </row>
    <row r="9" s="1" customFormat="1" ht="43.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7</v>
      </c>
      <c r="H9" s="27">
        <f>E9*G9</f>
        <v>140</v>
      </c>
    </row>
    <row r="10" s="1" customFormat="1" ht="29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1700</v>
      </c>
      <c r="H10" s="27">
        <f>E10*G10</f>
        <v>17000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1411</v>
      </c>
      <c r="H11" s="27">
        <f>E11*G11</f>
        <v>21165</v>
      </c>
    </row>
    <row r="12" ht="15.75" spans="2:8">
      <c r="B12" s="28" t="s">
        <v>14</v>
      </c>
      <c r="C12" s="29"/>
      <c r="D12" s="29"/>
      <c r="E12" s="29"/>
      <c r="F12" s="29"/>
      <c r="G12" s="29"/>
      <c r="H12" s="46">
        <f>H9+H10+H11</f>
        <v>38305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9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tabSelected="1" workbookViewId="0">
      <selection activeCell="B1" sqref="B1:C5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2021</v>
      </c>
      <c r="E9" s="24">
        <v>150</v>
      </c>
      <c r="F9" s="25" t="s">
        <v>35</v>
      </c>
      <c r="G9" s="26">
        <v>15</v>
      </c>
      <c r="H9" s="27">
        <f>E9*G9</f>
        <v>2250</v>
      </c>
    </row>
    <row r="10" ht="15.75" spans="2:8">
      <c r="B10" s="28" t="s">
        <v>11</v>
      </c>
      <c r="C10" s="29"/>
      <c r="D10" s="29"/>
      <c r="E10" s="29"/>
      <c r="F10" s="29"/>
      <c r="G10" s="29"/>
      <c r="H10" s="30">
        <f>SUM(H9:H9)</f>
        <v>2250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尘归尘</cp:lastModifiedBy>
  <dcterms:created xsi:type="dcterms:W3CDTF">2016-06-29T09:42:00Z</dcterms:created>
  <cp:lastPrinted>2021-01-08T06:16:00Z</cp:lastPrinted>
  <dcterms:modified xsi:type="dcterms:W3CDTF">2024-06-26T03:08:05Z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788AB3A73E19439084708EFC2DE6331E_13</vt:lpwstr>
  </property>
</Properties>
</file>