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2" r:id="rId2"/>
    <sheet name="Creative" sheetId="13" r:id="rId3"/>
    <sheet name="Staffing Fee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<sst xmlns="http://schemas.openxmlformats.org/spreadsheetml/2006/main" count="117" uniqueCount="52">
  <si>
    <t>结算单</t>
  </si>
  <si>
    <t>Client:</t>
  </si>
  <si>
    <t>AstraZeneca</t>
  </si>
  <si>
    <t xml:space="preserve">Project Name: </t>
  </si>
  <si>
    <t>2023AZ呼吸领域医学幻灯制作项目</t>
  </si>
  <si>
    <t>Supplier Contact Information:</t>
  </si>
  <si>
    <t>kong.wei@ubs-cn.com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</si>
  <si>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</si>
  <si>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</si>
  <si>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</si>
  <si>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</si>
  <si>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</si>
  <si>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</si>
  <si>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</si>
  <si>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</si>
  <si>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</si>
  <si>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</si>
  <si>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</si>
  <si>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</si>
  <si>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</si>
  <si>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</si>
  <si>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</si>
  <si>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</si>
  <si>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</si>
  <si>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2024 Medical Brand Strategy Plan Template幻灯制作</t>
  </si>
  <si>
    <t>全国会幻灯(new work)</t>
  </si>
  <si>
    <t>包括医学编辑及适量文献检索</t>
  </si>
  <si>
    <t>页</t>
  </si>
  <si>
    <t>PPT美化(高级美化)(new work)</t>
  </si>
  <si>
    <t>使用Adobe绘图软件进行图标重绘、字体设计等</t>
  </si>
  <si>
    <t>Total：</t>
  </si>
  <si>
    <t>新冠和COPD研究制作</t>
  </si>
  <si>
    <t>全国会幻灯(Adjustment work)</t>
  </si>
  <si>
    <t>Newsletter内容撰写(Adjustment work)</t>
  </si>
  <si>
    <t>包括医学编辑、适量文献检索、文案润色</t>
  </si>
  <si>
    <t>慢阻肺管理的挑战幻灯制作</t>
  </si>
  <si>
    <t>幻灯框架整理</t>
  </si>
  <si>
    <t>根据已有标题提供幻灯大纲</t>
  </si>
  <si>
    <t>套</t>
  </si>
  <si>
    <t>中文原文下载</t>
  </si>
  <si>
    <t>篇</t>
  </si>
  <si>
    <t>英文原文下载</t>
  </si>
  <si>
    <t>文献标注(new work)</t>
  </si>
  <si>
    <t>根据所提供素材整理、高亮</t>
  </si>
  <si>
    <t>议程海报设计2张</t>
  </si>
  <si>
    <t>海报(new work)</t>
  </si>
  <si>
    <t>根据已有KV进行设计、排版、完稿，尺寸60CM*90CM</t>
  </si>
  <si>
    <t>张</t>
  </si>
  <si>
    <t>项目管理/人员管理 
Service Fee/Staffing Fee</t>
  </si>
  <si>
    <t>Editor</t>
  </si>
  <si>
    <t>小时</t>
  </si>
  <si>
    <t>Medical Manager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</si>
</sst>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2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1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22" applyNumberFormat="0" applyAlignment="0" applyProtection="0">
      <alignment vertical="center"/>
    </xf>
    <xf numFmtId="0" fontId="22" fillId="9" borderId="23" applyNumberFormat="0" applyAlignment="0" applyProtection="0">
      <alignment vertical="center"/>
    </xf>
    <xf numFmtId="0" fontId="23" fillId="9" borderId="22" applyNumberFormat="0" applyAlignment="0" applyProtection="0">
      <alignment vertical="center"/>
    </xf>
    <xf numFmtId="0" fontId="24" fillId="10" borderId="24" applyNumberFormat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62">
    <xf numFmtId="0" fontId="0" fillId="0" borderId="0" xfId="0">
      <alignment vertical="center"/>
    </xf>
    <xf numFmtId="0" fontId="0" fillId="0" borderId="0" xfId="50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Alignment="1">
      <alignment horizontal="left"/>
    </xf>
    <xf numFmtId="0" fontId="4" fillId="0" borderId="0" xfId="52" applyFont="1" applyAlignment="1">
      <alignment vertical="center" wrapText="1"/>
    </xf>
    <xf numFmtId="176" fontId="4" fillId="0" borderId="0" xfId="49" applyNumberFormat="1" applyFont="1" applyAlignment="1">
      <alignment horizontal="center"/>
    </xf>
    <xf numFmtId="0" fontId="4" fillId="0" borderId="0" xfId="52" applyFont="1" applyAlignment="1">
      <alignment wrapText="1"/>
    </xf>
    <xf numFmtId="0" fontId="3" fillId="0" borderId="0" xfId="52" applyFont="1" applyAlignment="1">
      <alignment vertical="center"/>
    </xf>
    <xf numFmtId="0" fontId="5" fillId="0" borderId="0" xfId="6" applyFill="1" applyBorder="1" applyAlignment="1">
      <alignment horizontal="left" vertical="center"/>
    </xf>
    <xf numFmtId="0" fontId="3" fillId="0" borderId="0" xfId="52" applyFont="1" applyAlignment="1">
      <alignment horizontal="left" vertical="center"/>
    </xf>
    <xf numFmtId="0" fontId="3" fillId="0" borderId="0" xfId="52" applyFont="1" applyAlignment="1">
      <alignment horizontal="right" vertical="center"/>
    </xf>
    <xf numFmtId="0" fontId="6" fillId="0" borderId="1" xfId="52" applyFont="1" applyBorder="1" applyAlignment="1">
      <alignment horizontal="center" vertical="center"/>
    </xf>
    <xf numFmtId="0" fontId="6" fillId="0" borderId="2" xfId="52" applyFont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/>
    </xf>
    <xf numFmtId="0" fontId="6" fillId="0" borderId="3" xfId="52" applyFont="1" applyBorder="1" applyAlignment="1">
      <alignment horizontal="center" vertical="center"/>
    </xf>
    <xf numFmtId="0" fontId="3" fillId="2" borderId="4" xfId="52" applyFont="1" applyFill="1" applyBorder="1" applyAlignment="1">
      <alignment horizontal="left" vertical="center" wrapText="1"/>
    </xf>
    <xf numFmtId="0" fontId="3" fillId="2" borderId="5" xfId="52" applyFont="1" applyFill="1" applyBorder="1" applyAlignment="1">
      <alignment horizontal="left" vertical="center"/>
    </xf>
    <xf numFmtId="0" fontId="3" fillId="2" borderId="6" xfId="52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1" applyNumberFormat="1" applyFont="1" applyBorder="1" applyAlignment="1">
      <alignment horizontal="center" vertical="center"/>
    </xf>
    <xf numFmtId="9" fontId="7" fillId="0" borderId="8" xfId="51" applyNumberFormat="1" applyFont="1" applyBorder="1" applyAlignment="1">
      <alignment horizontal="center" vertical="center"/>
    </xf>
    <xf numFmtId="177" fontId="7" fillId="0" borderId="8" xfId="51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176" fontId="3" fillId="3" borderId="12" xfId="52" applyNumberFormat="1" applyFont="1" applyFill="1" applyBorder="1" applyAlignment="1">
      <alignment horizontal="right" vertical="center"/>
    </xf>
    <xf numFmtId="176" fontId="3" fillId="3" borderId="13" xfId="52" applyNumberFormat="1" applyFont="1" applyFill="1" applyBorder="1" applyAlignment="1">
      <alignment horizontal="right" vertical="center"/>
    </xf>
    <xf numFmtId="178" fontId="3" fillId="3" borderId="14" xfId="52" applyNumberFormat="1" applyFont="1" applyFill="1" applyBorder="1" applyAlignment="1">
      <alignment horizontal="right" vertical="center"/>
    </xf>
    <xf numFmtId="176" fontId="3" fillId="0" borderId="0" xfId="49" applyNumberFormat="1" applyFont="1" applyAlignment="1"/>
    <xf numFmtId="176" fontId="3" fillId="0" borderId="0" xfId="49" applyNumberFormat="1" applyFont="1" applyAlignment="1">
      <alignment wrapText="1"/>
    </xf>
    <xf numFmtId="0" fontId="3" fillId="0" borderId="0" xfId="49" applyFont="1" applyAlignment="1">
      <alignment horizontal="left" vertical="center"/>
    </xf>
    <xf numFmtId="0" fontId="4" fillId="0" borderId="0" xfId="49" applyFont="1" applyAlignment="1">
      <alignment horizontal="left" vertical="center" wrapText="1"/>
    </xf>
    <xf numFmtId="0" fontId="4" fillId="0" borderId="0" xfId="49" applyFont="1" applyAlignment="1">
      <alignment horizontal="left" vertical="center"/>
    </xf>
    <xf numFmtId="176" fontId="4" fillId="0" borderId="0" xfId="49" applyNumberFormat="1" applyFont="1" applyAlignment="1">
      <alignment horizontal="left" wrapText="1"/>
    </xf>
    <xf numFmtId="0" fontId="6" fillId="2" borderId="4" xfId="52" applyFont="1" applyFill="1" applyBorder="1" applyAlignment="1">
      <alignment horizontal="left" vertical="center"/>
    </xf>
    <xf numFmtId="0" fontId="6" fillId="2" borderId="5" xfId="52" applyFont="1" applyFill="1" applyBorder="1" applyAlignment="1">
      <alignment horizontal="left" vertical="center"/>
    </xf>
    <xf numFmtId="0" fontId="6" fillId="2" borderId="6" xfId="52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0" borderId="8" xfId="52" applyFont="1" applyBorder="1" applyAlignment="1">
      <alignment horizontal="center" vertical="center"/>
    </xf>
    <xf numFmtId="0" fontId="7" fillId="0" borderId="8" xfId="51" applyFont="1" applyBorder="1" applyAlignment="1">
      <alignment horizontal="center" vertical="center"/>
    </xf>
    <xf numFmtId="0" fontId="3" fillId="0" borderId="4" xfId="49" applyFont="1" applyBorder="1" applyAlignment="1">
      <alignment horizontal="right" vertical="center" wrapText="1"/>
    </xf>
    <xf numFmtId="0" fontId="3" fillId="0" borderId="5" xfId="49" applyFont="1" applyBorder="1" applyAlignment="1">
      <alignment horizontal="right" vertical="center" wrapText="1"/>
    </xf>
    <xf numFmtId="0" fontId="3" fillId="0" borderId="15" xfId="49" applyFont="1" applyBorder="1" applyAlignment="1">
      <alignment horizontal="right" vertical="center" wrapText="1"/>
    </xf>
    <xf numFmtId="179" fontId="3" fillId="0" borderId="10" xfId="1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right" vertical="center" wrapText="1"/>
    </xf>
    <xf numFmtId="178" fontId="3" fillId="5" borderId="18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6" fontId="12" fillId="0" borderId="0" xfId="49" applyNumberFormat="1" applyFont="1" applyAlignment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flash" xfId="50"/>
    <cellStyle name="常规_quotation GW" xfId="51"/>
    <cellStyle name="常规_长城会短信相关活动报价1016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7"/>
  <sheetViews>
    <sheetView tabSelected="1" workbookViewId="0">
      <selection activeCell="B1" sqref="B1:C1"/>
    </sheetView>
  </sheetViews>
  <sheetFormatPr defaultColWidth="8.91666666666667" defaultRowHeight="15.6" outlineLevelCol="2"/>
  <cols>
    <col min="1" max="1" width="5.08333333333333" customWidth="1"/>
    <col min="2" max="2" width="39.5833333333333" customWidth="1"/>
    <col min="3" max="3" width="35.0833333333333" customWidth="1"/>
    <col min="4" max="4" width="19.4166666666667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3">
      <c r="B3" s="6" t="s">
        <v>3</v>
      </c>
      <c r="C3" s="7" t="s">
        <v>4</v>
      </c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13"/>
    </row>
    <row r="6" s="1" customFormat="1" ht="16.5" customHeight="1" spans="2:3">
      <c r="B6" s="14"/>
      <c r="C6" s="14"/>
    </row>
    <row r="7" s="1" customFormat="1" ht="30.75" customHeight="1" spans="2:3">
      <c r="B7" s="15" t="s">
        <v>8</v>
      </c>
      <c r="C7" s="18" t="s">
        <v>9</v>
      </c>
    </row>
    <row r="8" s="1" customFormat="1" ht="16.2" spans="2:3">
      <c r="B8" s="39" t="s">
        <v>10</v>
      </c>
      <c r="C8" s="41"/>
    </row>
    <row r="9" s="1" customFormat="1" spans="2:3">
      <c r="B9" s="52" t="s">
        <v>11</v>
      </c>
      <c r="C9" s="53">
        <f>Medical!H25</f>
        <v>52761</v>
      </c>
    </row>
    <row r="10" s="1" customFormat="1" ht="16.2" spans="2:3">
      <c r="B10" s="39" t="s">
        <v>12</v>
      </c>
      <c r="C10" s="41"/>
    </row>
    <row r="11" spans="2:3">
      <c r="B11" s="52" t="s">
        <v>11</v>
      </c>
      <c r="C11" s="53">
        <f>Creative!H10</f>
        <v>2000</v>
      </c>
    </row>
    <row r="12" ht="16.2" spans="2:3">
      <c r="B12" s="39" t="s">
        <v>13</v>
      </c>
      <c r="C12" s="41"/>
    </row>
    <row r="13" spans="2:3">
      <c r="B13" s="52" t="s">
        <v>11</v>
      </c>
      <c r="C13" s="51">
        <f>'Staffing Fee'!H11</f>
        <v>9650</v>
      </c>
    </row>
    <row r="14" spans="2:3">
      <c r="B14" s="54"/>
      <c r="C14" s="55"/>
    </row>
    <row r="15" spans="2:3">
      <c r="B15" s="56" t="s">
        <v>11</v>
      </c>
      <c r="C15" s="57">
        <f>C9+C13+C11</f>
        <v>64411</v>
      </c>
    </row>
    <row r="16" spans="2:3">
      <c r="B16" s="56" t="s">
        <v>14</v>
      </c>
      <c r="C16" s="57">
        <f>C15*0.06</f>
        <v>3864.66</v>
      </c>
    </row>
    <row r="17" ht="16.35" spans="2:3">
      <c r="B17" s="30" t="s">
        <v>15</v>
      </c>
      <c r="C17" s="32">
        <f>C15+C16</f>
        <v>68275.66</v>
      </c>
    </row>
    <row r="18" spans="2:2">
      <c r="B18" s="58" t="s">
        <v>16</v>
      </c>
    </row>
    <row r="20" spans="2:3">
      <c r="B20" s="59" t="s">
        <v>17</v>
      </c>
      <c r="C20" s="60">
        <f>C13/C15</f>
        <v>0.149819130272779</v>
      </c>
    </row>
    <row r="22" spans="2:2">
      <c r="B22" s="33"/>
    </row>
    <row r="23" spans="2:2">
      <c r="B23" s="61"/>
    </row>
    <row r="24" spans="2:2">
      <c r="B24" s="61"/>
    </row>
    <row r="25" spans="2:2">
      <c r="B25" s="61"/>
    </row>
    <row r="26" spans="2:2">
      <c r="B26" s="61"/>
    </row>
    <row r="27" spans="2:2">
      <c r="B27" s="61"/>
    </row>
  </sheetData>
  <mergeCells count="4">
    <mergeCell ref="B1:C1"/>
    <mergeCell ref="B8:C8"/>
    <mergeCell ref="B10:C10"/>
    <mergeCell ref="B12:C12"/>
  </mergeCells>
  <hyperlinks>
    <hyperlink ref="C4" r:id="rId1" display="kong.wei@ubs-cn.com" tooltip="mailto:kong.wei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5"/>
  <sheetViews>
    <sheetView zoomScale="80" zoomScaleNormal="80" workbookViewId="0">
      <selection activeCell="C21" sqref="C21"/>
    </sheetView>
  </sheetViews>
  <sheetFormatPr defaultColWidth="8.91666666666667" defaultRowHeight="17.4" outlineLevelCol="7"/>
  <cols>
    <col min="1" max="1" width="6.41666666666667" customWidth="1"/>
    <col min="2" max="2" width="31.3333333333333" style="2" customWidth="1"/>
    <col min="3" max="3" width="36.8333333333333" style="2" customWidth="1"/>
    <col min="4" max="4" width="11.9166666666667" style="2" customWidth="1"/>
    <col min="5" max="6" width="8.91666666666667" style="2"/>
    <col min="7" max="7" width="11.4166666666667" style="2" customWidth="1"/>
    <col min="8" max="8" width="30" style="2" customWidth="1"/>
  </cols>
  <sheetData>
    <row r="1" ht="39.6" spans="2:8">
      <c r="B1" s="4" t="s">
        <v>0</v>
      </c>
      <c r="C1" s="4"/>
      <c r="D1" s="5"/>
      <c r="E1" s="5"/>
      <c r="F1" s="5"/>
      <c r="G1" s="5"/>
      <c r="H1" s="5"/>
    </row>
    <row r="2" ht="15.6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5.6" spans="2:8">
      <c r="B3" s="6" t="s">
        <v>3</v>
      </c>
      <c r="C3" s="7" t="s">
        <v>4</v>
      </c>
      <c r="D3" s="10"/>
      <c r="E3" s="9"/>
      <c r="F3" s="9"/>
      <c r="G3" s="9"/>
      <c r="H3" s="9"/>
    </row>
    <row r="4" ht="15.6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ht="15.6" spans="2:8">
      <c r="B5" s="11" t="s">
        <v>7</v>
      </c>
      <c r="C5" s="13"/>
      <c r="D5" s="11"/>
      <c r="E5" s="11"/>
      <c r="F5" s="11"/>
      <c r="G5" s="11"/>
      <c r="H5" s="11"/>
    </row>
    <row r="6" ht="16.35" spans="2:8">
      <c r="B6" s="14"/>
      <c r="C6" s="14"/>
      <c r="D6" s="14"/>
      <c r="E6" s="14"/>
      <c r="F6" s="14"/>
      <c r="G6" s="14"/>
      <c r="H6" s="14"/>
    </row>
    <row r="7" ht="64.8" spans="2:8">
      <c r="B7" s="15" t="s">
        <v>8</v>
      </c>
      <c r="C7" s="16" t="s">
        <v>18</v>
      </c>
      <c r="D7" s="16" t="s">
        <v>19</v>
      </c>
      <c r="E7" s="17" t="s">
        <v>20</v>
      </c>
      <c r="F7" s="17" t="s">
        <v>21</v>
      </c>
      <c r="G7" s="17" t="s">
        <v>22</v>
      </c>
      <c r="H7" s="18" t="s">
        <v>23</v>
      </c>
    </row>
    <row r="8" ht="16.2" spans="2:8">
      <c r="B8" s="39" t="s">
        <v>24</v>
      </c>
      <c r="C8" s="40"/>
      <c r="D8" s="40"/>
      <c r="E8" s="40"/>
      <c r="F8" s="40"/>
      <c r="G8" s="40"/>
      <c r="H8" s="41"/>
    </row>
    <row r="9" ht="15.6" spans="2:8">
      <c r="B9" s="43" t="s">
        <v>25</v>
      </c>
      <c r="C9" s="44" t="s">
        <v>26</v>
      </c>
      <c r="D9" s="45">
        <v>2021</v>
      </c>
      <c r="E9" s="25">
        <v>300</v>
      </c>
      <c r="F9" s="46" t="s">
        <v>27</v>
      </c>
      <c r="G9" s="47">
        <v>33</v>
      </c>
      <c r="H9" s="28">
        <f>E9*G9</f>
        <v>9900</v>
      </c>
    </row>
    <row r="10" ht="15.6" spans="2:8">
      <c r="B10" s="43" t="s">
        <v>28</v>
      </c>
      <c r="C10" s="44" t="s">
        <v>29</v>
      </c>
      <c r="D10" s="29"/>
      <c r="E10" s="25">
        <v>100</v>
      </c>
      <c r="F10" s="46" t="s">
        <v>27</v>
      </c>
      <c r="G10" s="47">
        <v>33</v>
      </c>
      <c r="H10" s="28">
        <f>E10*G10</f>
        <v>3300</v>
      </c>
    </row>
    <row r="11" ht="15.6" spans="2:8">
      <c r="B11" s="48" t="s">
        <v>30</v>
      </c>
      <c r="C11" s="49"/>
      <c r="D11" s="49"/>
      <c r="E11" s="49"/>
      <c r="F11" s="49"/>
      <c r="G11" s="50"/>
      <c r="H11" s="51">
        <f>SUM(H9:H10)</f>
        <v>13200</v>
      </c>
    </row>
    <row r="12" ht="16.2" spans="2:8">
      <c r="B12" s="39" t="s">
        <v>31</v>
      </c>
      <c r="C12" s="40"/>
      <c r="D12" s="40"/>
      <c r="E12" s="40"/>
      <c r="F12" s="40"/>
      <c r="G12" s="40"/>
      <c r="H12" s="41"/>
    </row>
    <row r="13" ht="15.6" spans="2:8">
      <c r="B13" s="43" t="s">
        <v>32</v>
      </c>
      <c r="C13" s="44" t="s">
        <v>26</v>
      </c>
      <c r="D13" s="24">
        <v>2021</v>
      </c>
      <c r="E13" s="25">
        <v>250</v>
      </c>
      <c r="F13" s="46" t="s">
        <v>27</v>
      </c>
      <c r="G13" s="47">
        <v>45</v>
      </c>
      <c r="H13" s="28">
        <f>E13*G13</f>
        <v>11250</v>
      </c>
    </row>
    <row r="14" ht="15.6" spans="2:8">
      <c r="B14" s="43" t="s">
        <v>33</v>
      </c>
      <c r="C14" s="44" t="s">
        <v>34</v>
      </c>
      <c r="D14" s="45"/>
      <c r="E14" s="25">
        <v>400</v>
      </c>
      <c r="F14" s="46" t="s">
        <v>27</v>
      </c>
      <c r="G14" s="47">
        <v>12</v>
      </c>
      <c r="H14" s="28">
        <f>E14*G14</f>
        <v>4800</v>
      </c>
    </row>
    <row r="15" ht="15.6" spans="2:8">
      <c r="B15" s="43" t="s">
        <v>28</v>
      </c>
      <c r="C15" s="44" t="s">
        <v>29</v>
      </c>
      <c r="D15" s="29"/>
      <c r="E15" s="25">
        <v>100</v>
      </c>
      <c r="F15" s="46" t="s">
        <v>27</v>
      </c>
      <c r="G15" s="47">
        <v>45</v>
      </c>
      <c r="H15" s="28">
        <f t="shared" ref="H15" si="0">E15*G15</f>
        <v>4500</v>
      </c>
    </row>
    <row r="16" ht="15.6" spans="2:8">
      <c r="B16" s="48" t="s">
        <v>30</v>
      </c>
      <c r="C16" s="49"/>
      <c r="D16" s="49"/>
      <c r="E16" s="49"/>
      <c r="F16" s="49"/>
      <c r="G16" s="50"/>
      <c r="H16" s="51">
        <f>SUM(H13:H15)</f>
        <v>20550</v>
      </c>
    </row>
    <row r="17" ht="16.2" spans="2:8">
      <c r="B17" s="39" t="s">
        <v>35</v>
      </c>
      <c r="C17" s="40"/>
      <c r="D17" s="40"/>
      <c r="E17" s="40"/>
      <c r="F17" s="40"/>
      <c r="G17" s="40"/>
      <c r="H17" s="41"/>
    </row>
    <row r="18" ht="15.6" spans="2:8">
      <c r="B18" s="43" t="s">
        <v>25</v>
      </c>
      <c r="C18" s="44" t="s">
        <v>26</v>
      </c>
      <c r="D18" s="45">
        <v>2021</v>
      </c>
      <c r="E18" s="25">
        <v>300</v>
      </c>
      <c r="F18" s="46" t="s">
        <v>27</v>
      </c>
      <c r="G18" s="47">
        <v>38</v>
      </c>
      <c r="H18" s="28">
        <f t="shared" ref="H18:H23" si="1">E18*G18</f>
        <v>11400</v>
      </c>
    </row>
    <row r="19" ht="15.6" spans="2:8">
      <c r="B19" s="43" t="s">
        <v>36</v>
      </c>
      <c r="C19" s="44" t="s">
        <v>37</v>
      </c>
      <c r="D19" s="45"/>
      <c r="E19" s="25">
        <v>2000</v>
      </c>
      <c r="F19" s="46" t="s">
        <v>38</v>
      </c>
      <c r="G19" s="47">
        <v>1</v>
      </c>
      <c r="H19" s="28">
        <f t="shared" si="1"/>
        <v>2000</v>
      </c>
    </row>
    <row r="20" ht="15.6" spans="2:8">
      <c r="B20" s="43" t="s">
        <v>39</v>
      </c>
      <c r="C20" s="44" t="s">
        <v>39</v>
      </c>
      <c r="D20" s="45"/>
      <c r="E20" s="25">
        <v>7</v>
      </c>
      <c r="F20" s="46" t="s">
        <v>40</v>
      </c>
      <c r="G20" s="47">
        <f>65-G21</f>
        <v>23</v>
      </c>
      <c r="H20" s="28">
        <f t="shared" si="1"/>
        <v>161</v>
      </c>
    </row>
    <row r="21" ht="15.6" spans="2:8">
      <c r="B21" s="43" t="s">
        <v>41</v>
      </c>
      <c r="C21" s="44" t="s">
        <v>41</v>
      </c>
      <c r="D21" s="45"/>
      <c r="E21" s="25">
        <v>10</v>
      </c>
      <c r="F21" s="46" t="s">
        <v>40</v>
      </c>
      <c r="G21" s="47">
        <v>42</v>
      </c>
      <c r="H21" s="28">
        <f t="shared" si="1"/>
        <v>420</v>
      </c>
    </row>
    <row r="22" ht="15.6" spans="2:8">
      <c r="B22" s="43" t="s">
        <v>42</v>
      </c>
      <c r="C22" s="44" t="s">
        <v>43</v>
      </c>
      <c r="D22" s="45"/>
      <c r="E22" s="25">
        <v>15</v>
      </c>
      <c r="F22" s="46" t="s">
        <v>40</v>
      </c>
      <c r="G22" s="47">
        <v>82</v>
      </c>
      <c r="H22" s="28">
        <f t="shared" si="1"/>
        <v>1230</v>
      </c>
    </row>
    <row r="23" ht="15.6" spans="2:8">
      <c r="B23" s="43" t="s">
        <v>28</v>
      </c>
      <c r="C23" s="44" t="s">
        <v>29</v>
      </c>
      <c r="D23" s="29"/>
      <c r="E23" s="25">
        <v>100</v>
      </c>
      <c r="F23" s="46" t="s">
        <v>27</v>
      </c>
      <c r="G23" s="47">
        <v>38</v>
      </c>
      <c r="H23" s="28">
        <f t="shared" si="1"/>
        <v>3800</v>
      </c>
    </row>
    <row r="24" ht="15.6" spans="2:8">
      <c r="B24" s="48" t="s">
        <v>30</v>
      </c>
      <c r="C24" s="49"/>
      <c r="D24" s="49"/>
      <c r="E24" s="49"/>
      <c r="F24" s="49"/>
      <c r="G24" s="50"/>
      <c r="H24" s="51">
        <f>SUM(H18:H23)</f>
        <v>19011</v>
      </c>
    </row>
    <row r="25" ht="16.35" spans="2:8">
      <c r="B25" s="30" t="s">
        <v>11</v>
      </c>
      <c r="C25" s="31"/>
      <c r="D25" s="31"/>
      <c r="E25" s="31"/>
      <c r="F25" s="31"/>
      <c r="G25" s="31"/>
      <c r="H25" s="32">
        <f>+H11+H16+H24</f>
        <v>52761</v>
      </c>
    </row>
  </sheetData>
  <mergeCells count="11">
    <mergeCell ref="B1:C1"/>
    <mergeCell ref="B8:H8"/>
    <mergeCell ref="B11:G11"/>
    <mergeCell ref="B12:H12"/>
    <mergeCell ref="B16:G16"/>
    <mergeCell ref="B17:H17"/>
    <mergeCell ref="B24:G24"/>
    <mergeCell ref="B25:G25"/>
    <mergeCell ref="D9:D10"/>
    <mergeCell ref="D13:D15"/>
    <mergeCell ref="D18:D23"/>
  </mergeCells>
  <hyperlinks>
    <hyperlink ref="C4" r:id="rId1" display="kong.wei@ubs-cn.com" tooltip="mailto:kong.wei@ubs-cn.com"/>
  </hyperlinks>
  <pageMargins left="0.7" right="0.7" top="0.75" bottom="0.75" header="0.3" footer="0.3"/>
  <pageSetup paperSize="9" scale="5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zoomScale="80" zoomScaleNormal="80" workbookViewId="0">
      <selection activeCell="C47" sqref="C47"/>
    </sheetView>
  </sheetViews>
  <sheetFormatPr defaultColWidth="8.91666666666667" defaultRowHeight="17.4" outlineLevelCol="7"/>
  <cols>
    <col min="1" max="1" width="5.08333333333333" customWidth="1"/>
    <col min="2" max="2" width="26.0833333333333" style="2" customWidth="1"/>
    <col min="3" max="3" width="40.0833333333333" style="3" customWidth="1"/>
    <col min="4" max="4" width="16.9166666666667" style="3" customWidth="1"/>
    <col min="5" max="5" width="11" style="2" customWidth="1"/>
    <col min="6" max="6" width="8.41666666666667" style="2" customWidth="1"/>
    <col min="7" max="7" width="10.0833333333333" style="2" customWidth="1"/>
    <col min="8" max="8" width="14.9166666666667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5.6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5.6" spans="2:8">
      <c r="B3" s="6" t="s">
        <v>3</v>
      </c>
      <c r="C3" s="7" t="s">
        <v>4</v>
      </c>
      <c r="D3" s="10"/>
      <c r="E3" s="9"/>
      <c r="F3" s="9"/>
      <c r="G3" s="9"/>
      <c r="H3" s="9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18</v>
      </c>
      <c r="D7" s="16" t="s">
        <v>19</v>
      </c>
      <c r="E7" s="17" t="s">
        <v>20</v>
      </c>
      <c r="F7" s="17" t="s">
        <v>21</v>
      </c>
      <c r="G7" s="17" t="s">
        <v>22</v>
      </c>
      <c r="H7" s="18" t="s">
        <v>23</v>
      </c>
    </row>
    <row r="8" ht="16.2" spans="2:8">
      <c r="B8" s="39" t="s">
        <v>44</v>
      </c>
      <c r="C8" s="40"/>
      <c r="D8" s="40"/>
      <c r="E8" s="40"/>
      <c r="F8" s="40"/>
      <c r="G8" s="40"/>
      <c r="H8" s="41"/>
    </row>
    <row r="9" ht="15.6" spans="2:8">
      <c r="B9" s="22" t="s">
        <v>45</v>
      </c>
      <c r="C9" s="23" t="s">
        <v>46</v>
      </c>
      <c r="D9" s="42">
        <v>2021</v>
      </c>
      <c r="E9" s="25">
        <v>1000</v>
      </c>
      <c r="F9" s="26" t="s">
        <v>47</v>
      </c>
      <c r="G9" s="27">
        <v>2</v>
      </c>
      <c r="H9" s="28">
        <f>E9*G9</f>
        <v>2000</v>
      </c>
    </row>
    <row r="10" ht="16.35" spans="2:8">
      <c r="B10" s="30" t="s">
        <v>11</v>
      </c>
      <c r="C10" s="31"/>
      <c r="D10" s="31"/>
      <c r="E10" s="31"/>
      <c r="F10" s="31"/>
      <c r="G10" s="31"/>
      <c r="H10" s="32">
        <f>SUM(H9:H9)</f>
        <v>2000</v>
      </c>
    </row>
    <row r="14" ht="15.6" spans="2:5">
      <c r="B14" s="33"/>
      <c r="C14" s="34"/>
      <c r="D14" s="34"/>
      <c r="E14" s="35"/>
    </row>
    <row r="15" ht="15.6" spans="2:5">
      <c r="B15" s="7"/>
      <c r="C15" s="36"/>
      <c r="D15" s="36"/>
      <c r="E15" s="37"/>
    </row>
    <row r="16" s="2" customFormat="1" spans="2:5">
      <c r="B16" s="7"/>
      <c r="C16" s="36"/>
      <c r="D16" s="36"/>
      <c r="E16" s="37"/>
    </row>
    <row r="17" s="2" customFormat="1" spans="2:5">
      <c r="B17" s="7"/>
      <c r="C17" s="36"/>
      <c r="D17" s="36"/>
      <c r="E17" s="37"/>
    </row>
    <row r="18" s="2" customFormat="1" spans="2:5">
      <c r="B18" s="7"/>
      <c r="C18" s="36"/>
      <c r="D18" s="36"/>
      <c r="E18" s="37"/>
    </row>
    <row r="19" s="2" customFormat="1" spans="2:5">
      <c r="B19" s="7"/>
      <c r="C19" s="38"/>
      <c r="D19" s="38"/>
      <c r="E19" s="37"/>
    </row>
  </sheetData>
  <mergeCells count="3">
    <mergeCell ref="B1:C1"/>
    <mergeCell ref="B8:H8"/>
    <mergeCell ref="B10:G10"/>
  </mergeCells>
  <hyperlinks>
    <hyperlink ref="C4" r:id="rId1" display="kong.wei@ubs-cn.com" tooltip="mailto:kong.wei@ubs-cn.com"/>
  </hyperlinks>
  <pageMargins left="0.75" right="0.75" top="1" bottom="1" header="0.3" footer="0.3"/>
  <pageSetup paperSize="9" scale="61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0"/>
  <sheetViews>
    <sheetView workbookViewId="0">
      <selection activeCell="F19" sqref="F19"/>
    </sheetView>
  </sheetViews>
  <sheetFormatPr defaultColWidth="8.91666666666667" defaultRowHeight="17.4" outlineLevelCol="7"/>
  <cols>
    <col min="1" max="1" width="5.08333333333333" customWidth="1"/>
    <col min="2" max="2" width="26.0833333333333" style="2" customWidth="1"/>
    <col min="3" max="3" width="40.0833333333333" style="3" customWidth="1"/>
    <col min="4" max="4" width="16.9166666666667" style="3" customWidth="1"/>
    <col min="5" max="5" width="11" style="2" customWidth="1"/>
    <col min="6" max="6" width="8.41666666666667" style="2" customWidth="1"/>
    <col min="7" max="7" width="10.0833333333333" style="2" customWidth="1"/>
    <col min="8" max="8" width="14.9166666666667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5.6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5.6" spans="2:8">
      <c r="B3" s="6" t="s">
        <v>3</v>
      </c>
      <c r="C3" s="7" t="s">
        <v>4</v>
      </c>
      <c r="D3" s="10"/>
      <c r="E3" s="9"/>
      <c r="F3" s="9"/>
      <c r="G3" s="9"/>
      <c r="H3" s="9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18</v>
      </c>
      <c r="D7" s="16" t="s">
        <v>19</v>
      </c>
      <c r="E7" s="17" t="s">
        <v>20</v>
      </c>
      <c r="F7" s="17" t="s">
        <v>21</v>
      </c>
      <c r="G7" s="17" t="s">
        <v>22</v>
      </c>
      <c r="H7" s="18" t="s">
        <v>23</v>
      </c>
    </row>
    <row r="8" ht="33.75" customHeight="1" spans="2:8">
      <c r="B8" s="19" t="s">
        <v>48</v>
      </c>
      <c r="C8" s="20"/>
      <c r="D8" s="20"/>
      <c r="E8" s="20"/>
      <c r="F8" s="20"/>
      <c r="G8" s="20"/>
      <c r="H8" s="21"/>
    </row>
    <row r="9" ht="15.6" spans="2:8">
      <c r="B9" s="22" t="s">
        <v>49</v>
      </c>
      <c r="C9" s="23"/>
      <c r="D9" s="24">
        <v>2021</v>
      </c>
      <c r="E9" s="25">
        <v>150</v>
      </c>
      <c r="F9" s="26" t="s">
        <v>50</v>
      </c>
      <c r="G9" s="27">
        <v>27</v>
      </c>
      <c r="H9" s="28">
        <f>E9*G9</f>
        <v>4050</v>
      </c>
    </row>
    <row r="10" ht="15.6" spans="2:8">
      <c r="B10" s="22" t="s">
        <v>51</v>
      </c>
      <c r="C10" s="23"/>
      <c r="D10" s="29"/>
      <c r="E10" s="25">
        <v>400</v>
      </c>
      <c r="F10" s="26" t="s">
        <v>50</v>
      </c>
      <c r="G10" s="27">
        <v>14</v>
      </c>
      <c r="H10" s="28">
        <f>E10*G10</f>
        <v>5600</v>
      </c>
    </row>
    <row r="11" ht="16.35" spans="2:8">
      <c r="B11" s="30" t="s">
        <v>11</v>
      </c>
      <c r="C11" s="31"/>
      <c r="D11" s="31"/>
      <c r="E11" s="31"/>
      <c r="F11" s="31"/>
      <c r="G11" s="31"/>
      <c r="H11" s="32">
        <f>SUM(H9:H10)</f>
        <v>9650</v>
      </c>
    </row>
    <row r="15" ht="15.6" spans="2:5">
      <c r="B15" s="33"/>
      <c r="C15" s="34"/>
      <c r="D15" s="34"/>
      <c r="E15" s="35"/>
    </row>
    <row r="16" ht="15.6" spans="2:5">
      <c r="B16" s="7"/>
      <c r="C16" s="36"/>
      <c r="D16" s="36"/>
      <c r="E16" s="37"/>
    </row>
    <row r="17" ht="15.6" spans="2:5">
      <c r="B17" s="7"/>
      <c r="C17" s="36"/>
      <c r="D17" s="36"/>
      <c r="E17" s="37"/>
    </row>
    <row r="18" ht="15.6" spans="2:5">
      <c r="B18" s="7"/>
      <c r="C18" s="36"/>
      <c r="D18" s="36"/>
      <c r="E18" s="37"/>
    </row>
    <row r="19" ht="15.6" spans="2:5">
      <c r="B19" s="7"/>
      <c r="C19" s="36"/>
      <c r="D19" s="36"/>
      <c r="E19" s="37"/>
    </row>
    <row r="20" ht="15.6" spans="2:5">
      <c r="B20" s="7"/>
      <c r="C20" s="38"/>
      <c r="D20" s="38"/>
      <c r="E20" s="37"/>
    </row>
  </sheetData>
  <mergeCells count="4">
    <mergeCell ref="B1:C1"/>
    <mergeCell ref="B8:H8"/>
    <mergeCell ref="B11:G11"/>
    <mergeCell ref="D9:D10"/>
  </mergeCells>
  <hyperlinks>
    <hyperlink ref="C4" r:id="rId1" display="kong.wei@ubs-cn.com" tooltip="mailto:kong.wei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2016-06-30T01:42:00Z</dcterms:created>
  <cp:lastPrinted>2023-02-14T02:09:00Z</cp:lastPrinted>
  <dcterms:modified xsi:type="dcterms:W3CDTF">2024-01-05T03:47:17Z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383096EBD37C4D78B192C5BE2EDC1CFA_13</vt:lpwstr>
  </property>
</Properties>
</file>