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00" windowHeight="12240" activeTab="2"/>
  </bookViews>
  <sheets>
    <sheet name="Summary" sheetId="9" r:id="rId1"/>
    <sheet name="Video" sheetId="13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<sst xmlns="http://schemas.openxmlformats.org/spreadsheetml/2006/main" count="97" uniqueCount="64">
  <si>
    <t>Quotation</t>
  </si>
  <si>
    <t>Client:</t>
  </si>
  <si>
    <t>AstraZeneca</t>
  </si>
  <si>
    <t xml:space="preserve">Project Name: </t>
  </si>
  <si>
    <t>雇主品牌创意视频结算单</t>
  </si>
  <si>
    <t>Supplier Contact Information:</t>
  </si>
  <si>
    <t>Winnie.yang@ubs-cn.com</t>
  </si>
  <si>
    <t>Effective Date:</t>
  </si>
  <si>
    <t>Item</t>
  </si>
  <si>
    <t>Cost</t>
  </si>
  <si>
    <t>I.Video</t>
  </si>
  <si>
    <t>Sub-total</t>
  </si>
  <si>
    <t>II.Staffing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</si>
  <si>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</si>
  <si>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</si>
  <si>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</si>
  <si>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</si>
  <si>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</si>
  <si>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</si>
  <si>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</si>
  <si>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</si>
  <si>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</si>
  <si>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</si>
  <si>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雇主品牌创意视频</t>
  </si>
  <si>
    <t>Video脚本(new work)</t>
  </si>
  <si>
    <t>包括视频创意、分镜头脚本、视频文案</t>
  </si>
  <si>
    <t>个</t>
  </si>
  <si>
    <t>导演</t>
  </si>
  <si>
    <t>制作视频的组织者与领导者，宣传片、微电影、MV相关导演，4年以上领域经验</t>
  </si>
  <si>
    <t>人/天</t>
  </si>
  <si>
    <t>高级摄像师</t>
  </si>
  <si>
    <t>3-5年相关经验</t>
  </si>
  <si>
    <t>灯光师</t>
  </si>
  <si>
    <t>专业灯光师</t>
  </si>
  <si>
    <t>录音师</t>
  </si>
  <si>
    <t>专业录音师</t>
  </si>
  <si>
    <t>摄影机</t>
  </si>
  <si>
    <t>蓝光摄像机  SONY 或其他品牌同等级别</t>
  </si>
  <si>
    <t>台/天</t>
  </si>
  <si>
    <t>录音设备</t>
  </si>
  <si>
    <t>专业无线声音采集器</t>
  </si>
  <si>
    <t>后期剪辑</t>
  </si>
  <si>
    <t>后期剪辑精剪</t>
  </si>
  <si>
    <t>小时/hour(s)</t>
  </si>
  <si>
    <t>音乐</t>
  </si>
  <si>
    <t>片中配乐</t>
  </si>
  <si>
    <t>段</t>
  </si>
  <si>
    <t>音效</t>
  </si>
  <si>
    <t>片中特效音乐</t>
  </si>
  <si>
    <t>配音</t>
  </si>
  <si>
    <t>专业配音</t>
  </si>
  <si>
    <t>分钟</t>
  </si>
  <si>
    <t>中英文字幕</t>
  </si>
  <si>
    <t>专业中英文字幕</t>
  </si>
  <si>
    <t>拍摄道具</t>
  </si>
  <si>
    <t>服装、发饰、拍摄道具</t>
  </si>
  <si>
    <t>套</t>
  </si>
  <si>
    <t>化妆师</t>
  </si>
  <si>
    <t>专业化妆师</t>
  </si>
  <si>
    <t>位</t>
  </si>
  <si>
    <t>素材版权</t>
  </si>
  <si>
    <t>项目管理/人员管理 
Service Fee/Staffing Fee</t>
  </si>
  <si>
    <t>Account Manager</t>
  </si>
  <si>
    <t>小时</t>
  </si>
</sst>
</file>

<file path=xl/styles.xml><?xml version="1.0" encoding="utf-8"?>
<styleSheet xmlns="http://schemas.openxmlformats.org/spreadsheetml/2006/main">
  <numFmts count="8">
    <numFmt numFmtId="176" formatCode="\¥#,##0.00;[Red]\¥#,##0.00"/>
    <numFmt numFmtId="44" formatCode="_ &quot;￥&quot;* #,##0.00_ ;_ &quot;￥&quot;* \-#,##0.00_ ;_ &quot;￥&quot;* &quot;-&quot;??_ ;_ @_ "/>
    <numFmt numFmtId="177" formatCode="0_ "/>
    <numFmt numFmtId="178" formatCode="0_);[Red]\(0\)"/>
    <numFmt numFmtId="41" formatCode="_ * #,##0_ ;_ * \-#,##0_ ;_ * &quot;-&quot;_ ;_ @_ "/>
    <numFmt numFmtId="43" formatCode="_ * #,##0.00_ ;_ * \-#,##0.00_ ;_ * &quot;-&quot;??_ ;_ @_ "/>
    <numFmt numFmtId="179" formatCode="\¥#,##0.00_);[Red]\(\¥#,##0.00\)"/>
    <numFmt numFmtId="42" formatCode="_ &quot;￥&quot;* #,##0_ ;_ &quot;￥&quot;* \-#,##0_ ;_ &quot;￥&quot;* &quot;-&quot;_ ;_ @_ "/>
  </numFmts>
  <fonts count="33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sz val="10"/>
      <color theme="1"/>
      <name val="微软雅黑"/>
      <charset val="134"/>
    </font>
    <font>
      <sz val="11"/>
      <name val="微软雅黑"/>
      <charset val="134"/>
    </font>
    <font>
      <b/>
      <sz val="10"/>
      <color rgb="FFFF0000"/>
      <name val="宋体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4" fillId="1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0" fillId="0" borderId="0"/>
    <xf numFmtId="0" fontId="14" fillId="27" borderId="0" applyNumberFormat="0" applyBorder="0" applyAlignment="0" applyProtection="0">
      <alignment vertical="center"/>
    </xf>
    <xf numFmtId="0" fontId="31" fillId="24" borderId="22" applyNumberFormat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3" fillId="16" borderId="22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7" fillId="13" borderId="20" applyNumberFormat="0" applyAlignment="0" applyProtection="0">
      <alignment vertical="center"/>
    </xf>
    <xf numFmtId="0" fontId="27" fillId="16" borderId="24" applyNumberFormat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6" fillId="11" borderId="19" applyNumberFormat="0" applyFon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</cellStyleXfs>
  <cellXfs count="77">
    <xf numFmtId="0" fontId="0" fillId="0" borderId="0" xfId="0">
      <alignment vertical="center"/>
    </xf>
    <xf numFmtId="0" fontId="0" fillId="0" borderId="0" xfId="2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2" fillId="0" borderId="0" xfId="1" applyFont="1">
      <alignment vertical="center"/>
    </xf>
    <xf numFmtId="178" fontId="3" fillId="0" borderId="0" xfId="1" applyNumberFormat="1" applyFont="1" applyFill="1" applyAlignment="1">
      <alignment horizontal="left"/>
    </xf>
    <xf numFmtId="0" fontId="3" fillId="0" borderId="0" xfId="6" applyFont="1" applyAlignment="1">
      <alignment vertical="center" wrapText="1"/>
    </xf>
    <xf numFmtId="0" fontId="3" fillId="0" borderId="0" xfId="6" applyFont="1" applyAlignment="1">
      <alignment wrapText="1"/>
    </xf>
    <xf numFmtId="0" fontId="2" fillId="0" borderId="0" xfId="6" applyFont="1" applyFill="1" applyBorder="1" applyAlignment="1">
      <alignment vertical="center"/>
    </xf>
    <xf numFmtId="0" fontId="4" fillId="0" borderId="0" xfId="45" applyFill="1" applyBorder="1" applyAlignment="1">
      <alignment horizontal="left" vertical="center"/>
    </xf>
    <xf numFmtId="0" fontId="2" fillId="0" borderId="0" xfId="6" applyFont="1" applyFill="1" applyBorder="1" applyAlignment="1">
      <alignment horizontal="left" vertical="center"/>
    </xf>
    <xf numFmtId="0" fontId="2" fillId="0" borderId="0" xfId="6" applyFont="1" applyFill="1" applyBorder="1" applyAlignment="1">
      <alignment horizontal="right" vertical="center"/>
    </xf>
    <xf numFmtId="0" fontId="5" fillId="0" borderId="1" xfId="6" applyFont="1" applyFill="1" applyBorder="1" applyAlignment="1">
      <alignment horizontal="center" vertical="center"/>
    </xf>
    <xf numFmtId="0" fontId="5" fillId="0" borderId="2" xfId="6" applyFont="1" applyFill="1" applyBorder="1" applyAlignment="1">
      <alignment horizontal="center" vertical="center" wrapText="1"/>
    </xf>
    <xf numFmtId="0" fontId="2" fillId="2" borderId="3" xfId="6" applyFont="1" applyFill="1" applyBorder="1" applyAlignment="1">
      <alignment horizontal="left" vertical="center" wrapText="1"/>
    </xf>
    <xf numFmtId="0" fontId="2" fillId="2" borderId="4" xfId="6" applyFont="1" applyFill="1" applyBorder="1" applyAlignment="1">
      <alignment horizontal="left" vertical="center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 vertical="center"/>
    </xf>
    <xf numFmtId="0" fontId="7" fillId="0" borderId="7" xfId="0" applyFont="1" applyFill="1" applyBorder="1" applyAlignment="1">
      <alignment horizontal="center" vertical="center" wrapText="1"/>
    </xf>
    <xf numFmtId="178" fontId="2" fillId="3" borderId="8" xfId="6" applyNumberFormat="1" applyFont="1" applyFill="1" applyBorder="1" applyAlignment="1">
      <alignment horizontal="right" vertical="center"/>
    </xf>
    <xf numFmtId="178" fontId="2" fillId="3" borderId="9" xfId="6" applyNumberFormat="1" applyFont="1" applyFill="1" applyBorder="1" applyAlignment="1">
      <alignment horizontal="right" vertical="center"/>
    </xf>
    <xf numFmtId="178" fontId="2" fillId="0" borderId="0" xfId="1" applyNumberFormat="1" applyFont="1" applyFill="1" applyAlignment="1"/>
    <xf numFmtId="178" fontId="2" fillId="0" borderId="0" xfId="1" applyNumberFormat="1" applyFont="1" applyFill="1" applyAlignment="1">
      <alignment wrapText="1"/>
    </xf>
    <xf numFmtId="178" fontId="8" fillId="0" borderId="0" xfId="1" applyNumberFormat="1" applyFont="1" applyFill="1" applyAlignment="1">
      <alignment horizontal="left"/>
    </xf>
    <xf numFmtId="0" fontId="8" fillId="0" borderId="0" xfId="1" applyFont="1" applyFill="1" applyAlignment="1">
      <alignment horizontal="left" vertical="center" wrapText="1"/>
    </xf>
    <xf numFmtId="178" fontId="8" fillId="0" borderId="0" xfId="1" applyNumberFormat="1" applyFont="1" applyFill="1" applyAlignment="1">
      <alignment horizontal="left" wrapText="1"/>
    </xf>
    <xf numFmtId="178" fontId="3" fillId="0" borderId="0" xfId="1" applyNumberFormat="1" applyFont="1" applyAlignment="1">
      <alignment horizontal="center"/>
    </xf>
    <xf numFmtId="178" fontId="3" fillId="0" borderId="0" xfId="1" applyNumberFormat="1" applyFont="1" applyFill="1" applyAlignment="1">
      <alignment horizontal="center"/>
    </xf>
    <xf numFmtId="0" fontId="5" fillId="0" borderId="2" xfId="6" applyFont="1" applyFill="1" applyBorder="1" applyAlignment="1">
      <alignment horizontal="center" vertical="center"/>
    </xf>
    <xf numFmtId="0" fontId="5" fillId="0" borderId="10" xfId="6" applyFont="1" applyFill="1" applyBorder="1" applyAlignment="1">
      <alignment horizontal="center" vertical="center"/>
    </xf>
    <xf numFmtId="0" fontId="2" fillId="2" borderId="11" xfId="6" applyFont="1" applyFill="1" applyBorder="1" applyAlignment="1">
      <alignment horizontal="left" vertical="center"/>
    </xf>
    <xf numFmtId="40" fontId="7" fillId="0" borderId="6" xfId="3" applyNumberFormat="1" applyFont="1" applyFill="1" applyBorder="1" applyAlignment="1">
      <alignment horizontal="center" vertical="center"/>
    </xf>
    <xf numFmtId="9" fontId="6" fillId="0" borderId="6" xfId="3" applyNumberFormat="1" applyFont="1" applyFill="1" applyBorder="1" applyAlignment="1">
      <alignment horizontal="center" vertical="center"/>
    </xf>
    <xf numFmtId="177" fontId="6" fillId="0" borderId="6" xfId="3" applyNumberFormat="1" applyFont="1" applyFill="1" applyBorder="1" applyAlignment="1">
      <alignment horizontal="center" vertical="center"/>
    </xf>
    <xf numFmtId="37" fontId="7" fillId="0" borderId="12" xfId="35" applyNumberFormat="1" applyFont="1" applyFill="1" applyBorder="1" applyAlignment="1">
      <alignment horizontal="center" vertical="center"/>
    </xf>
    <xf numFmtId="179" fontId="2" fillId="3" borderId="13" xfId="6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horizontal="left" vertical="center"/>
    </xf>
    <xf numFmtId="0" fontId="8" fillId="0" borderId="0" xfId="1" applyFont="1" applyFill="1" applyAlignment="1">
      <alignment horizontal="left" vertical="center"/>
    </xf>
    <xf numFmtId="0" fontId="0" fillId="0" borderId="0" xfId="2" applyFont="1"/>
    <xf numFmtId="0" fontId="0" fillId="0" borderId="0" xfId="2"/>
    <xf numFmtId="0" fontId="5" fillId="2" borderId="3" xfId="6" applyFont="1" applyFill="1" applyBorder="1" applyAlignment="1">
      <alignment horizontal="left" vertical="center"/>
    </xf>
    <xf numFmtId="0" fontId="5" fillId="2" borderId="4" xfId="6" applyFont="1" applyFill="1" applyBorder="1" applyAlignment="1">
      <alignment horizontal="left" vertical="center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0" fillId="4" borderId="6" xfId="6" applyFont="1" applyFill="1" applyBorder="1" applyAlignment="1">
      <alignment horizontal="center" vertical="center"/>
    </xf>
    <xf numFmtId="0" fontId="3" fillId="0" borderId="5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178" fontId="2" fillId="3" borderId="14" xfId="6" applyNumberFormat="1" applyFont="1" applyFill="1" applyBorder="1" applyAlignment="1">
      <alignment horizontal="right" vertical="center"/>
    </xf>
    <xf numFmtId="178" fontId="2" fillId="3" borderId="15" xfId="6" applyNumberFormat="1" applyFont="1" applyFill="1" applyBorder="1" applyAlignment="1">
      <alignment horizontal="right" vertical="center"/>
    </xf>
    <xf numFmtId="178" fontId="11" fillId="0" borderId="0" xfId="1" applyNumberFormat="1" applyFont="1" applyFill="1" applyAlignment="1">
      <alignment horizontal="left"/>
    </xf>
    <xf numFmtId="0" fontId="5" fillId="2" borderId="11" xfId="6" applyFont="1" applyFill="1" applyBorder="1" applyAlignment="1">
      <alignment horizontal="left" vertical="center"/>
    </xf>
    <xf numFmtId="40" fontId="9" fillId="0" borderId="6" xfId="3" applyNumberFormat="1" applyFont="1" applyBorder="1" applyAlignment="1">
      <alignment horizontal="center" vertical="center"/>
    </xf>
    <xf numFmtId="9" fontId="3" fillId="0" borderId="6" xfId="3" applyNumberFormat="1" applyFont="1" applyBorder="1" applyAlignment="1">
      <alignment horizontal="center" vertical="center"/>
    </xf>
    <xf numFmtId="177" fontId="3" fillId="0" borderId="6" xfId="3" applyNumberFormat="1" applyFont="1" applyBorder="1" applyAlignment="1">
      <alignment horizontal="center" vertical="center"/>
    </xf>
    <xf numFmtId="37" fontId="9" fillId="0" borderId="12" xfId="35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" fillId="0" borderId="6" xfId="3" applyFont="1" applyBorder="1" applyAlignment="1">
      <alignment horizontal="center" vertical="center"/>
    </xf>
    <xf numFmtId="0" fontId="3" fillId="0" borderId="6" xfId="6" applyFont="1" applyBorder="1" applyAlignment="1">
      <alignment horizontal="center" vertical="center"/>
    </xf>
    <xf numFmtId="0" fontId="2" fillId="0" borderId="7" xfId="1" applyFont="1" applyBorder="1" applyAlignment="1">
      <alignment horizontal="right" vertical="center" wrapText="1"/>
    </xf>
    <xf numFmtId="176" fontId="2" fillId="0" borderId="12" xfId="35" applyNumberFormat="1" applyFont="1" applyFill="1" applyBorder="1" applyAlignment="1">
      <alignment horizontal="right" vertical="center"/>
    </xf>
    <xf numFmtId="178" fontId="2" fillId="3" borderId="16" xfId="6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2" fillId="2" borderId="5" xfId="6" applyFont="1" applyFill="1" applyBorder="1" applyAlignment="1">
      <alignment horizontal="left" vertical="center"/>
    </xf>
    <xf numFmtId="0" fontId="2" fillId="2" borderId="12" xfId="6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right" vertical="center" wrapText="1"/>
    </xf>
    <xf numFmtId="179" fontId="2" fillId="0" borderId="12" xfId="35" applyNumberFormat="1" applyFont="1" applyFill="1" applyBorder="1" applyAlignment="1">
      <alignment horizontal="right" vertical="center"/>
    </xf>
    <xf numFmtId="0" fontId="2" fillId="2" borderId="3" xfId="6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right" vertical="center" wrapText="1"/>
    </xf>
    <xf numFmtId="179" fontId="2" fillId="6" borderId="18" xfId="35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3" fillId="7" borderId="0" xfId="0" applyFont="1" applyFill="1" applyAlignment="1">
      <alignment horizontal="right" vertical="center"/>
    </xf>
    <xf numFmtId="10" fontId="0" fillId="7" borderId="0" xfId="13" applyNumberFormat="1" applyFont="1" applyFill="1" applyAlignment="1">
      <alignment vertical="center"/>
    </xf>
  </cellXfs>
  <cellStyles count="53">
    <cellStyle name="常规" xfId="0" builtinId="0"/>
    <cellStyle name="常规 2" xfId="1"/>
    <cellStyle name="常规_flash" xfId="2"/>
    <cellStyle name="常规_quotation GW" xfId="3"/>
    <cellStyle name="60% - 强调文字颜色 6" xfId="4" builtinId="52"/>
    <cellStyle name="20% - 强调文字颜色 4" xfId="5" builtinId="42"/>
    <cellStyle name="常规_长城会短信相关活动报价1016" xfId="6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好" xfId="23" builtinId="26"/>
    <cellStyle name="20% - 强调文字颜色 1" xfId="24" builtinId="30"/>
    <cellStyle name="汇总" xfId="25" builtinId="25"/>
    <cellStyle name="差" xfId="26" builtinId="27"/>
    <cellStyle name="检查单元格" xfId="27" builtinId="23"/>
    <cellStyle name="输出" xfId="28" builtinId="21"/>
    <cellStyle name="标题 1" xfId="29" builtinId="16"/>
    <cellStyle name="解释性文本" xfId="30" builtinId="53"/>
    <cellStyle name="20% - 强调文字颜色 2" xfId="31" builtinId="34"/>
    <cellStyle name="标题 4" xfId="32" builtinId="19"/>
    <cellStyle name="货币[0]" xfId="33" builtinId="7"/>
    <cellStyle name="40% - 强调文字颜色 4" xfId="34" builtinId="43"/>
    <cellStyle name="千位分隔" xfId="35" builtinId="3"/>
    <cellStyle name="已访问的超链接" xfId="36" builtinId="9"/>
    <cellStyle name="标题" xfId="37" builtinId="15"/>
    <cellStyle name="40% - 强调文字颜色 2" xfId="38" builtinId="35"/>
    <cellStyle name="警告文本" xfId="39" builtinId="11"/>
    <cellStyle name="60% - 强调文字颜色 3" xfId="40" builtinId="40"/>
    <cellStyle name="注释" xfId="41" builtinId="10"/>
    <cellStyle name="20% - 强调文字颜色 6" xfId="42" builtinId="50"/>
    <cellStyle name="强调文字颜色 5" xfId="43" builtinId="45"/>
    <cellStyle name="40% - 强调文字颜色 6" xfId="44" builtinId="51"/>
    <cellStyle name="超链接" xfId="45" builtinId="8"/>
    <cellStyle name="千位分隔[0]" xfId="46" builtinId="6"/>
    <cellStyle name="标题 2" xfId="47" builtinId="17"/>
    <cellStyle name="40% - 强调文字颜色 5" xfId="48" builtinId="47"/>
    <cellStyle name="标题 3" xfId="49" builtinId="18"/>
    <cellStyle name="强调文字颜色 6" xfId="50" builtinId="49"/>
    <cellStyle name="40% - 强调文字颜色 1" xfId="51" builtinId="31"/>
    <cellStyle name="链接单元格" xfId="52" builtinId="24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Winnie.y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Winnie.yang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Winnie.y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4"/>
  <sheetViews>
    <sheetView workbookViewId="0">
      <selection activeCell="E18" sqref="E18"/>
    </sheetView>
  </sheetViews>
  <sheetFormatPr defaultColWidth="8.875" defaultRowHeight="17.6" outlineLevelCol="3"/>
  <cols>
    <col min="1" max="1" width="5.125" style="2" customWidth="1"/>
    <col min="2" max="2" width="39.625" customWidth="1"/>
    <col min="3" max="3" width="35.125" style="2" customWidth="1"/>
    <col min="4" max="4" width="19.375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spans="2:4">
      <c r="B3" s="6" t="s">
        <v>3</v>
      </c>
      <c r="C3" s="7" t="s">
        <v>4</v>
      </c>
      <c r="D3" s="64"/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/>
    </row>
    <row r="6" s="1" customFormat="1" ht="16.5" customHeight="1" spans="2:3">
      <c r="B6" s="13"/>
      <c r="C6" s="13"/>
    </row>
    <row r="7" s="1" customFormat="1" ht="30.75" customHeight="1" spans="2:3">
      <c r="B7" s="14" t="s">
        <v>8</v>
      </c>
      <c r="C7" s="31" t="s">
        <v>9</v>
      </c>
    </row>
    <row r="8" s="1" customFormat="1" spans="2:3">
      <c r="B8" s="65" t="s">
        <v>10</v>
      </c>
      <c r="C8" s="66"/>
    </row>
    <row r="9" spans="2:3">
      <c r="B9" s="67" t="s">
        <v>11</v>
      </c>
      <c r="C9" s="68">
        <f>Video!H25</f>
        <v>121376</v>
      </c>
    </row>
    <row r="10" s="1" customFormat="1" spans="2:3">
      <c r="B10" s="69" t="s">
        <v>12</v>
      </c>
      <c r="C10" s="32"/>
    </row>
    <row r="11" ht="25" customHeight="1" spans="2:3">
      <c r="B11" s="67" t="s">
        <v>11</v>
      </c>
      <c r="C11" s="62">
        <f>'Staffing Fee'!H10</f>
        <v>3600</v>
      </c>
    </row>
    <row r="12" ht="13" customHeight="1" spans="2:3">
      <c r="B12" s="70"/>
      <c r="C12" s="71"/>
    </row>
    <row r="13" spans="2:3">
      <c r="B13" s="72" t="s">
        <v>11</v>
      </c>
      <c r="C13" s="73">
        <f>C9+C11</f>
        <v>124976</v>
      </c>
    </row>
    <row r="14" spans="2:3">
      <c r="B14" s="72" t="s">
        <v>13</v>
      </c>
      <c r="C14" s="73">
        <f>C13*0.06</f>
        <v>7498.56</v>
      </c>
    </row>
    <row r="15" ht="18.35" spans="2:3">
      <c r="B15" s="21" t="s">
        <v>14</v>
      </c>
      <c r="C15" s="37">
        <f>C13+C14</f>
        <v>132474.56</v>
      </c>
    </row>
    <row r="16" spans="2:2">
      <c r="B16" s="74" t="s">
        <v>15</v>
      </c>
    </row>
    <row r="18" spans="2:3">
      <c r="B18" s="75" t="s">
        <v>16</v>
      </c>
      <c r="C18" s="76">
        <f>C11/C13</f>
        <v>0.0288055306618871</v>
      </c>
    </row>
    <row r="19" spans="2:2">
      <c r="B19" s="23"/>
    </row>
    <row r="20" spans="2:2">
      <c r="B20" s="52"/>
    </row>
    <row r="21" spans="2:2">
      <c r="B21" s="25"/>
    </row>
    <row r="22" spans="2:2">
      <c r="B22" s="25"/>
    </row>
    <row r="23" spans="2:2">
      <c r="B23" s="25"/>
    </row>
    <row r="24" spans="2:2">
      <c r="B24" s="25"/>
    </row>
  </sheetData>
  <mergeCells count="4">
    <mergeCell ref="B1:C1"/>
    <mergeCell ref="B8:C8"/>
    <mergeCell ref="B10:C10"/>
    <mergeCell ref="B12:C12"/>
  </mergeCells>
  <hyperlinks>
    <hyperlink ref="C4" r:id="rId1" display="Winnie.yang@ubs-cn.com" tooltip="mailto:Winnie.yang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zoomScale="85" zoomScaleNormal="85" workbookViewId="0">
      <selection activeCell="I26" sqref="I26"/>
    </sheetView>
  </sheetViews>
  <sheetFormatPr defaultColWidth="8.875" defaultRowHeight="17.6" outlineLevelCol="7"/>
  <cols>
    <col min="1" max="1" width="6.375" customWidth="1"/>
    <col min="2" max="2" width="28.375" customWidth="1"/>
    <col min="3" max="3" width="31.875" customWidth="1"/>
    <col min="4" max="4" width="11.875" customWidth="1"/>
    <col min="5" max="5" width="14.1339285714286" customWidth="1"/>
    <col min="6" max="6" width="12.25" customWidth="1"/>
    <col min="7" max="7" width="11.375" customWidth="1"/>
    <col min="8" max="8" width="30" customWidth="1"/>
  </cols>
  <sheetData>
    <row r="1" ht="34.8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28"/>
      <c r="F2" s="28"/>
      <c r="G2" s="29"/>
      <c r="H2" s="29"/>
    </row>
    <row r="3" spans="2:8">
      <c r="B3" s="6" t="s">
        <v>3</v>
      </c>
      <c r="C3" s="7" t="s">
        <v>4</v>
      </c>
      <c r="D3" s="9"/>
      <c r="E3" s="28"/>
      <c r="F3" s="28"/>
      <c r="G3" s="29"/>
      <c r="H3" s="29"/>
    </row>
    <row r="4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pans="2:8">
      <c r="B5" s="10" t="s">
        <v>7</v>
      </c>
      <c r="C5" s="12"/>
      <c r="D5" s="10"/>
      <c r="E5" s="10"/>
      <c r="F5" s="10"/>
      <c r="G5" s="10"/>
      <c r="H5" s="10"/>
    </row>
    <row r="6" ht="18.35" spans="2:8">
      <c r="B6" s="13"/>
      <c r="C6" s="13"/>
      <c r="D6" s="13"/>
      <c r="E6" s="13"/>
      <c r="F6" s="13"/>
      <c r="G6" s="13"/>
      <c r="H6" s="13"/>
    </row>
    <row r="7" ht="58" spans="2:8">
      <c r="B7" s="14" t="s">
        <v>8</v>
      </c>
      <c r="C7" s="15" t="s">
        <v>17</v>
      </c>
      <c r="D7" s="15" t="s">
        <v>18</v>
      </c>
      <c r="E7" s="30" t="s">
        <v>19</v>
      </c>
      <c r="F7" s="30" t="s">
        <v>20</v>
      </c>
      <c r="G7" s="30" t="s">
        <v>21</v>
      </c>
      <c r="H7" s="31" t="s">
        <v>22</v>
      </c>
    </row>
    <row r="8" ht="15.95" customHeight="1" spans="2:8">
      <c r="B8" s="42" t="s">
        <v>23</v>
      </c>
      <c r="C8" s="43"/>
      <c r="D8" s="43"/>
      <c r="E8" s="43"/>
      <c r="F8" s="43"/>
      <c r="G8" s="43"/>
      <c r="H8" s="53"/>
    </row>
    <row r="9" s="40" customFormat="1" spans="2:8">
      <c r="B9" s="44" t="s">
        <v>24</v>
      </c>
      <c r="C9" s="45" t="s">
        <v>25</v>
      </c>
      <c r="D9" s="46">
        <v>2021</v>
      </c>
      <c r="E9" s="54">
        <v>4600</v>
      </c>
      <c r="F9" s="55" t="s">
        <v>26</v>
      </c>
      <c r="G9" s="56">
        <v>1</v>
      </c>
      <c r="H9" s="57">
        <f>E9*G9</f>
        <v>4600</v>
      </c>
    </row>
    <row r="10" s="40" customFormat="1" ht="40" spans="2:8">
      <c r="B10" s="44" t="s">
        <v>27</v>
      </c>
      <c r="C10" s="45" t="s">
        <v>28</v>
      </c>
      <c r="D10" s="46">
        <v>2021</v>
      </c>
      <c r="E10" s="54">
        <v>3200</v>
      </c>
      <c r="F10" s="58" t="s">
        <v>29</v>
      </c>
      <c r="G10" s="56">
        <v>3</v>
      </c>
      <c r="H10" s="57">
        <f>E10*G10</f>
        <v>9600</v>
      </c>
    </row>
    <row r="11" s="40" customFormat="1" spans="2:8">
      <c r="B11" s="44" t="s">
        <v>30</v>
      </c>
      <c r="C11" s="45" t="s">
        <v>31</v>
      </c>
      <c r="D11" s="46">
        <v>2021</v>
      </c>
      <c r="E11" s="54">
        <v>2000</v>
      </c>
      <c r="F11" s="58" t="s">
        <v>29</v>
      </c>
      <c r="G11" s="59">
        <v>2</v>
      </c>
      <c r="H11" s="57">
        <f t="shared" ref="H11:H18" si="0">E11*G11</f>
        <v>4000</v>
      </c>
    </row>
    <row r="12" s="40" customFormat="1" spans="2:8">
      <c r="B12" s="44" t="s">
        <v>32</v>
      </c>
      <c r="C12" s="45" t="s">
        <v>33</v>
      </c>
      <c r="D12" s="46">
        <v>2021</v>
      </c>
      <c r="E12" s="54">
        <v>1200</v>
      </c>
      <c r="F12" s="58" t="s">
        <v>29</v>
      </c>
      <c r="G12" s="59">
        <v>2</v>
      </c>
      <c r="H12" s="57">
        <f t="shared" si="0"/>
        <v>2400</v>
      </c>
    </row>
    <row r="13" s="40" customFormat="1" spans="2:8">
      <c r="B13" s="44" t="s">
        <v>34</v>
      </c>
      <c r="C13" s="45" t="s">
        <v>35</v>
      </c>
      <c r="D13" s="46">
        <v>2021</v>
      </c>
      <c r="E13" s="54">
        <v>800</v>
      </c>
      <c r="F13" s="58" t="s">
        <v>29</v>
      </c>
      <c r="G13" s="59">
        <v>2</v>
      </c>
      <c r="H13" s="57">
        <f t="shared" si="0"/>
        <v>1600</v>
      </c>
    </row>
    <row r="14" s="40" customFormat="1" ht="27" spans="2:8">
      <c r="B14" s="44" t="s">
        <v>36</v>
      </c>
      <c r="C14" s="45" t="s">
        <v>37</v>
      </c>
      <c r="D14" s="46">
        <v>2021</v>
      </c>
      <c r="E14" s="54">
        <v>2000</v>
      </c>
      <c r="F14" s="60" t="s">
        <v>38</v>
      </c>
      <c r="G14" s="59">
        <v>2</v>
      </c>
      <c r="H14" s="57">
        <f t="shared" si="0"/>
        <v>4000</v>
      </c>
    </row>
    <row r="15" s="40" customFormat="1" spans="2:8">
      <c r="B15" s="44" t="s">
        <v>39</v>
      </c>
      <c r="C15" s="45" t="s">
        <v>40</v>
      </c>
      <c r="D15" s="46">
        <v>2021</v>
      </c>
      <c r="E15" s="54">
        <v>400</v>
      </c>
      <c r="F15" s="60" t="s">
        <v>38</v>
      </c>
      <c r="G15" s="59">
        <v>2</v>
      </c>
      <c r="H15" s="57">
        <f t="shared" si="0"/>
        <v>800</v>
      </c>
    </row>
    <row r="16" s="40" customFormat="1" spans="2:8">
      <c r="B16" s="44" t="s">
        <v>41</v>
      </c>
      <c r="C16" s="45" t="s">
        <v>42</v>
      </c>
      <c r="D16" s="46">
        <v>2021</v>
      </c>
      <c r="E16" s="54">
        <v>750</v>
      </c>
      <c r="F16" s="55" t="s">
        <v>43</v>
      </c>
      <c r="G16" s="56">
        <v>102</v>
      </c>
      <c r="H16" s="57">
        <f t="shared" si="0"/>
        <v>76500</v>
      </c>
    </row>
    <row r="17" s="40" customFormat="1" spans="2:8">
      <c r="B17" s="44" t="s">
        <v>44</v>
      </c>
      <c r="C17" s="45" t="s">
        <v>45</v>
      </c>
      <c r="D17" s="46">
        <v>2021</v>
      </c>
      <c r="E17" s="54">
        <v>1900</v>
      </c>
      <c r="F17" s="55" t="s">
        <v>46</v>
      </c>
      <c r="G17" s="56">
        <v>1</v>
      </c>
      <c r="H17" s="57">
        <f t="shared" si="0"/>
        <v>1900</v>
      </c>
    </row>
    <row r="18" spans="2:8">
      <c r="B18" s="44" t="s">
        <v>47</v>
      </c>
      <c r="C18" s="45" t="s">
        <v>48</v>
      </c>
      <c r="D18" s="46">
        <v>2021</v>
      </c>
      <c r="E18" s="54">
        <v>1500</v>
      </c>
      <c r="F18" s="55" t="s">
        <v>46</v>
      </c>
      <c r="G18" s="56">
        <v>1</v>
      </c>
      <c r="H18" s="57">
        <f t="shared" ref="H18:H23" si="1">E18*G18</f>
        <v>1500</v>
      </c>
    </row>
    <row r="19" spans="2:8">
      <c r="B19" s="44" t="s">
        <v>49</v>
      </c>
      <c r="C19" s="45" t="s">
        <v>50</v>
      </c>
      <c r="D19" s="46">
        <v>2021</v>
      </c>
      <c r="E19" s="54">
        <v>750</v>
      </c>
      <c r="F19" s="55" t="s">
        <v>51</v>
      </c>
      <c r="G19" s="56">
        <v>2</v>
      </c>
      <c r="H19" s="57">
        <f t="shared" si="1"/>
        <v>1500</v>
      </c>
    </row>
    <row r="20" s="41" customFormat="1" spans="2:8">
      <c r="B20" s="47" t="s">
        <v>52</v>
      </c>
      <c r="C20" s="45" t="s">
        <v>53</v>
      </c>
      <c r="D20" s="46">
        <v>2021</v>
      </c>
      <c r="E20" s="54">
        <v>600</v>
      </c>
      <c r="F20" s="55" t="s">
        <v>51</v>
      </c>
      <c r="G20" s="56">
        <v>2</v>
      </c>
      <c r="H20" s="57">
        <f t="shared" si="1"/>
        <v>1200</v>
      </c>
    </row>
    <row r="21" s="41" customFormat="1" spans="2:8">
      <c r="B21" s="47" t="s">
        <v>54</v>
      </c>
      <c r="C21" s="45" t="s">
        <v>55</v>
      </c>
      <c r="D21" s="46"/>
      <c r="E21" s="54">
        <v>8000</v>
      </c>
      <c r="F21" s="55" t="s">
        <v>56</v>
      </c>
      <c r="G21" s="56">
        <v>1</v>
      </c>
      <c r="H21" s="57">
        <f t="shared" si="1"/>
        <v>8000</v>
      </c>
    </row>
    <row r="22" s="41" customFormat="1" spans="2:8">
      <c r="B22" s="47" t="s">
        <v>57</v>
      </c>
      <c r="C22" s="45" t="s">
        <v>58</v>
      </c>
      <c r="D22" s="46"/>
      <c r="E22" s="54">
        <v>3000</v>
      </c>
      <c r="F22" s="55" t="s">
        <v>59</v>
      </c>
      <c r="G22" s="56">
        <v>1</v>
      </c>
      <c r="H22" s="57">
        <f t="shared" si="1"/>
        <v>3000</v>
      </c>
    </row>
    <row r="23" s="41" customFormat="1" spans="2:8">
      <c r="B23" s="47" t="s">
        <v>60</v>
      </c>
      <c r="C23" s="45"/>
      <c r="D23" s="46"/>
      <c r="E23" s="54">
        <v>776</v>
      </c>
      <c r="F23" s="55"/>
      <c r="G23" s="56">
        <v>1</v>
      </c>
      <c r="H23" s="57">
        <f t="shared" si="1"/>
        <v>776</v>
      </c>
    </row>
    <row r="24" spans="2:8">
      <c r="B24" s="48"/>
      <c r="C24" s="49"/>
      <c r="D24" s="49"/>
      <c r="E24" s="49"/>
      <c r="F24" s="49"/>
      <c r="G24" s="61"/>
      <c r="H24" s="62">
        <f>SUM(H9:H23)</f>
        <v>121376</v>
      </c>
    </row>
    <row r="25" ht="18.35" spans="2:8">
      <c r="B25" s="50"/>
      <c r="C25" s="51"/>
      <c r="D25" s="51"/>
      <c r="E25" s="51"/>
      <c r="F25" s="51"/>
      <c r="G25" s="63"/>
      <c r="H25" s="37">
        <f>H24</f>
        <v>121376</v>
      </c>
    </row>
    <row r="27" spans="1:3">
      <c r="A27" s="2"/>
      <c r="B27" s="52"/>
      <c r="C27" s="2"/>
    </row>
  </sheetData>
  <mergeCells count="4">
    <mergeCell ref="B1:C1"/>
    <mergeCell ref="B8:H8"/>
    <mergeCell ref="B24:G24"/>
    <mergeCell ref="B25:G25"/>
  </mergeCells>
  <hyperlinks>
    <hyperlink ref="C4" r:id="rId1" display="Winnie.yang@ubs-cn.com" tooltip="mailto:Winnie.yang@ubs-cn.com"/>
  </hyperlink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tabSelected="1" zoomScale="115" zoomScaleNormal="115" workbookViewId="0">
      <selection activeCell="C4" sqref="C4"/>
    </sheetView>
  </sheetViews>
  <sheetFormatPr defaultColWidth="8.875" defaultRowHeight="17.6" outlineLevelCol="7"/>
  <cols>
    <col min="1" max="1" width="5.125" style="2" customWidth="1"/>
    <col min="2" max="2" width="26.125" customWidth="1"/>
    <col min="3" max="3" width="40.125" style="3" customWidth="1"/>
    <col min="4" max="4" width="16.87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28"/>
      <c r="F2" s="28"/>
      <c r="G2" s="29"/>
      <c r="H2" s="29"/>
    </row>
    <row r="3" spans="2:8">
      <c r="B3" s="6" t="s">
        <v>3</v>
      </c>
      <c r="C3" s="7" t="s">
        <v>4</v>
      </c>
      <c r="D3" s="9"/>
      <c r="E3" s="28"/>
      <c r="F3" s="28"/>
      <c r="G3" s="29"/>
      <c r="H3" s="29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9" customHeight="1" spans="2:8">
      <c r="B7" s="14" t="s">
        <v>8</v>
      </c>
      <c r="C7" s="15" t="s">
        <v>17</v>
      </c>
      <c r="D7" s="15" t="s">
        <v>18</v>
      </c>
      <c r="E7" s="30" t="s">
        <v>19</v>
      </c>
      <c r="F7" s="30" t="s">
        <v>20</v>
      </c>
      <c r="G7" s="30" t="s">
        <v>21</v>
      </c>
      <c r="H7" s="31" t="s">
        <v>22</v>
      </c>
    </row>
    <row r="8" ht="33.75" customHeight="1" spans="2:8">
      <c r="B8" s="16" t="s">
        <v>61</v>
      </c>
      <c r="C8" s="17"/>
      <c r="D8" s="17"/>
      <c r="E8" s="17"/>
      <c r="F8" s="17"/>
      <c r="G8" s="17"/>
      <c r="H8" s="32"/>
    </row>
    <row r="9" spans="2:8">
      <c r="B9" s="18" t="s">
        <v>62</v>
      </c>
      <c r="C9" s="19"/>
      <c r="D9" s="20"/>
      <c r="E9" s="33">
        <v>300</v>
      </c>
      <c r="F9" s="34" t="s">
        <v>63</v>
      </c>
      <c r="G9" s="35">
        <v>12</v>
      </c>
      <c r="H9" s="36">
        <f>E9*G9</f>
        <v>3600</v>
      </c>
    </row>
    <row r="10" ht="18.35" spans="2:8">
      <c r="B10" s="21" t="s">
        <v>11</v>
      </c>
      <c r="C10" s="22"/>
      <c r="D10" s="22"/>
      <c r="E10" s="22"/>
      <c r="F10" s="22"/>
      <c r="G10" s="22"/>
      <c r="H10" s="37">
        <f>SUM(H9:H9)</f>
        <v>3600</v>
      </c>
    </row>
    <row r="14" spans="2:5">
      <c r="B14" s="23"/>
      <c r="C14" s="24"/>
      <c r="D14" s="24"/>
      <c r="E14" s="38"/>
    </row>
    <row r="15" spans="2:5">
      <c r="B15" s="25"/>
      <c r="C15" s="26"/>
      <c r="D15" s="26"/>
      <c r="E15" s="39"/>
    </row>
    <row r="16" spans="2:5">
      <c r="B16" s="25"/>
      <c r="C16" s="26"/>
      <c r="D16" s="26"/>
      <c r="E16" s="39"/>
    </row>
    <row r="17" spans="2:5">
      <c r="B17" s="25"/>
      <c r="C17" s="26"/>
      <c r="D17" s="26"/>
      <c r="E17" s="39"/>
    </row>
    <row r="18" spans="2:5">
      <c r="B18" s="25"/>
      <c r="C18" s="26"/>
      <c r="D18" s="26"/>
      <c r="E18" s="39"/>
    </row>
    <row r="19" spans="2:5">
      <c r="B19" s="25"/>
      <c r="C19" s="27"/>
      <c r="D19" s="27"/>
      <c r="E19" s="39"/>
    </row>
  </sheetData>
  <mergeCells count="3">
    <mergeCell ref="B1:C1"/>
    <mergeCell ref="B8:H8"/>
    <mergeCell ref="B10:G10"/>
  </mergeCells>
  <hyperlinks>
    <hyperlink ref="C4" r:id="rId1" display="Winnie.yang@ubs-cn.com" tooltip="mailto:Winnie.yang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Video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小野那个野</cp:lastModifiedBy>
  <dcterms:created xsi:type="dcterms:W3CDTF">2016-07-01T09:42:00Z</dcterms:created>
  <cp:lastPrinted>2021-01-10T06:16:00Z</cp:lastPrinted>
  <dcterms:modified xsi:type="dcterms:W3CDTF">2023-01-20T14:45:29Z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2052-5.1.1.7662</vt:lpwstr>
  </property>
  <property fmtid="{D5CDD505-2E9C-101B-9397-08002B2CF9AE}" pid="3" name="ICV">
    <vt:lpwstr>B34DB96B4352D89D18FAC963EA195CCF</vt:lpwstr>
  </property>
</Properties>
</file>