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Video" sheetId="12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<sst xmlns="http://schemas.openxmlformats.org/spreadsheetml/2006/main" count="120" uniqueCount="64">
  <si>
    <t>结算单</t>
  </si>
  <si>
    <t>Client:</t>
  </si>
  <si>
    <t>AstraZeneca</t>
  </si>
  <si>
    <t xml:space="preserve">Project Name: </t>
  </si>
  <si>
    <t>2022AZ诺雷得医学幻灯及视频制作项目</t>
  </si>
  <si>
    <t>Supplier Contact Information:</t>
  </si>
  <si>
    <t>Effective Date:</t>
  </si>
  <si>
    <t>Item</t>
  </si>
  <si>
    <t>Cost</t>
  </si>
  <si>
    <t>I. Medical</t>
  </si>
  <si>
    <t>Sub-total</t>
  </si>
  <si>
    <t>II. Video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</si>
  <si>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</si>
  <si>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</si>
  <si>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</si>
  <si>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</si>
  <si>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</si>
  <si>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</si>
  <si>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</si>
  <si>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</si>
  <si>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</si>
  <si>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</si>
  <si>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</si>
  <si>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从机制，拓格局——破解绝经前HR+乳腺癌OFS治疗策略幻灯</t>
  </si>
  <si>
    <t>幻灯框架整理</t>
  </si>
  <si>
    <t>根据已有标题提供幻灯大纲</t>
  </si>
  <si>
    <t>套</t>
  </si>
  <si>
    <t>全国会幻灯(new work)</t>
  </si>
  <si>
    <t>包括医学编辑及适量文献检索</t>
  </si>
  <si>
    <t>页</t>
  </si>
  <si>
    <t>全国会幻灯(Adjustment work)</t>
  </si>
  <si>
    <t>PPT美化(高级美化)(new work)</t>
  </si>
  <si>
    <t>使用Adobe绘图软件进行图标重绘、字体设计等</t>
  </si>
  <si>
    <t>幻灯片解说词（中文）(new work)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</si>
  <si>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</si>
  <si>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</si>
  <si>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</si>
  <si>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</si>
  <si>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</si>
  <si>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</si>
  <si>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二维动画 ：戈舍瑞林0FS机制视频</t>
  </si>
  <si>
    <t>活动Video脚本(new work)</t>
  </si>
  <si>
    <t>包括视频创意、分镜头脚本、视频文案</t>
  </si>
  <si>
    <t>个</t>
  </si>
  <si>
    <t>后期剪辑</t>
  </si>
  <si>
    <t>后期剪辑精剪</t>
  </si>
  <si>
    <t>小时/hour(s)</t>
  </si>
  <si>
    <t>动画特效</t>
  </si>
  <si>
    <t>二维动画</t>
  </si>
  <si>
    <t>秒</t>
  </si>
  <si>
    <t>音效</t>
  </si>
  <si>
    <t>片中特效音乐</t>
  </si>
  <si>
    <t>段</t>
  </si>
  <si>
    <t>音乐</t>
  </si>
  <si>
    <t>片中配乐</t>
  </si>
  <si>
    <t>配音</t>
  </si>
  <si>
    <t>中文专业配音</t>
  </si>
  <si>
    <t>分钟</t>
  </si>
  <si>
    <t>中文字幕</t>
  </si>
  <si>
    <t>项目管理/人员管理 
Service Fee/Staffing Fee</t>
  </si>
  <si>
    <t>Editor</t>
  </si>
  <si>
    <t>小时</t>
  </si>
  <si>
    <t>Medical Manager</t>
  </si>
  <si>
    <t>Senior Account Executive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</si>
</sst>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3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rgb="FF80008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2"/>
      <color theme="10"/>
      <name val="宋体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5" applyNumberFormat="0" applyAlignment="0" applyProtection="0">
      <alignment vertical="center"/>
    </xf>
    <xf numFmtId="0" fontId="23" fillId="9" borderId="26" applyNumberFormat="0" applyAlignment="0" applyProtection="0">
      <alignment vertical="center"/>
    </xf>
    <xf numFmtId="0" fontId="24" fillId="9" borderId="25" applyNumberFormat="0" applyAlignment="0" applyProtection="0">
      <alignment vertical="center"/>
    </xf>
    <xf numFmtId="0" fontId="25" fillId="10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76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Fill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176" fontId="4" fillId="0" borderId="0" xfId="49" applyNumberFormat="1" applyFont="1" applyFill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Fill="1" applyBorder="1" applyAlignment="1">
      <alignment vertical="center"/>
    </xf>
    <xf numFmtId="0" fontId="5" fillId="0" borderId="0" xfId="6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right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6" fillId="0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1" applyNumberFormat="1" applyFont="1" applyFill="1" applyBorder="1" applyAlignment="1">
      <alignment horizontal="center" vertical="center"/>
    </xf>
    <xf numFmtId="9" fontId="7" fillId="0" borderId="8" xfId="51" applyNumberFormat="1" applyFont="1" applyFill="1" applyBorder="1" applyAlignment="1">
      <alignment horizontal="center" vertical="center"/>
    </xf>
    <xf numFmtId="177" fontId="7" fillId="0" borderId="8" xfId="51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176" fontId="3" fillId="3" borderId="13" xfId="52" applyNumberFormat="1" applyFont="1" applyFill="1" applyBorder="1" applyAlignment="1">
      <alignment horizontal="right" vertical="center"/>
    </xf>
    <xf numFmtId="176" fontId="3" fillId="3" borderId="14" xfId="52" applyNumberFormat="1" applyFont="1" applyFill="1" applyBorder="1" applyAlignment="1">
      <alignment horizontal="right" vertical="center"/>
    </xf>
    <xf numFmtId="178" fontId="3" fillId="3" borderId="15" xfId="52" applyNumberFormat="1" applyFont="1" applyFill="1" applyBorder="1" applyAlignment="1">
      <alignment horizontal="right" vertical="center"/>
    </xf>
    <xf numFmtId="176" fontId="3" fillId="0" borderId="0" xfId="49" applyNumberFormat="1" applyFont="1" applyFill="1" applyAlignment="1"/>
    <xf numFmtId="176" fontId="3" fillId="0" borderId="0" xfId="49" applyNumberFormat="1" applyFont="1" applyFill="1" applyAlignment="1">
      <alignment wrapText="1"/>
    </xf>
    <xf numFmtId="0" fontId="3" fillId="0" borderId="0" xfId="49" applyFont="1" applyFill="1" applyAlignment="1">
      <alignment horizontal="left" vertical="center"/>
    </xf>
    <xf numFmtId="0" fontId="4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left" vertical="center"/>
    </xf>
    <xf numFmtId="176" fontId="4" fillId="0" borderId="0" xfId="49" applyNumberFormat="1" applyFont="1" applyFill="1" applyAlignment="1">
      <alignment horizontal="left" wrapText="1"/>
    </xf>
    <xf numFmtId="0" fontId="9" fillId="0" borderId="0" xfId="6" applyFill="1" applyBorder="1" applyAlignment="1">
      <alignment horizontal="left" vertical="center"/>
    </xf>
    <xf numFmtId="0" fontId="6" fillId="2" borderId="4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3" fillId="0" borderId="4" xfId="49" applyFont="1" applyFill="1" applyBorder="1" applyAlignment="1">
      <alignment horizontal="right" vertical="center" wrapText="1"/>
    </xf>
    <xf numFmtId="0" fontId="3" fillId="0" borderId="5" xfId="49" applyFont="1" applyFill="1" applyBorder="1" applyAlignment="1">
      <alignment horizontal="right" vertical="center" wrapText="1"/>
    </xf>
    <xf numFmtId="0" fontId="3" fillId="0" borderId="16" xfId="49" applyFont="1" applyFill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176" fontId="3" fillId="3" borderId="17" xfId="52" applyNumberFormat="1" applyFont="1" applyFill="1" applyBorder="1" applyAlignment="1">
      <alignment horizontal="right" vertical="center"/>
    </xf>
    <xf numFmtId="176" fontId="3" fillId="3" borderId="18" xfId="52" applyNumberFormat="1" applyFont="1" applyFill="1" applyBorder="1" applyAlignment="1">
      <alignment horizontal="right" vertical="center"/>
    </xf>
    <xf numFmtId="176" fontId="3" fillId="3" borderId="19" xfId="52" applyNumberFormat="1" applyFont="1" applyFill="1" applyBorder="1" applyAlignment="1">
      <alignment horizontal="right" vertical="center"/>
    </xf>
    <xf numFmtId="0" fontId="0" fillId="0" borderId="0" xfId="50" applyFont="1" applyFill="1" applyAlignment="1"/>
    <xf numFmtId="0" fontId="6" fillId="2" borderId="4" xfId="52" applyFont="1" applyFill="1" applyBorder="1" applyAlignment="1">
      <alignment horizontal="left" vertical="center" wrapText="1"/>
    </xf>
    <xf numFmtId="0" fontId="7" fillId="0" borderId="8" xfId="52" applyFont="1" applyFill="1" applyBorder="1" applyAlignment="1">
      <alignment horizontal="center" vertical="center"/>
    </xf>
    <xf numFmtId="0" fontId="7" fillId="0" borderId="8" xfId="51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50" applyFill="1" applyAlignment="1">
      <alignment horizontal="center"/>
    </xf>
    <xf numFmtId="0" fontId="4" fillId="0" borderId="7" xfId="0" applyFont="1" applyFill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7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right" vertical="center" wrapText="1"/>
    </xf>
    <xf numFmtId="178" fontId="3" fillId="5" borderId="21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3" fillId="0" borderId="0" xfId="49" applyNumberFormat="1" applyFont="1" applyFill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tabSelected="1" workbookViewId="0">
      <selection activeCell="D23" sqref="D23"/>
    </sheetView>
  </sheetViews>
  <sheetFormatPr defaultColWidth="8.9" defaultRowHeight="15.6" outlineLevelCol="3"/>
  <cols>
    <col min="1" max="1" width="5.1" style="2" customWidth="1"/>
    <col min="2" max="2" width="39.6" customWidth="1"/>
    <col min="3" max="3" width="35.1" style="2" customWidth="1"/>
    <col min="4" max="4" width="19.4" customWidth="1"/>
  </cols>
  <sheetData>
    <row r="1" ht="37.5" customHeight="1" spans="2:3">
      <c r="B1" s="6" t="s">
        <v>0</v>
      </c>
      <c r="C1" s="6"/>
    </row>
    <row r="2" spans="2:3">
      <c r="B2" s="8" t="s">
        <v>1</v>
      </c>
      <c r="C2" s="9" t="s">
        <v>2</v>
      </c>
    </row>
    <row r="3" spans="2:4">
      <c r="B3" s="8" t="s">
        <v>3</v>
      </c>
      <c r="C3" s="9" t="s">
        <v>4</v>
      </c>
      <c r="D3" s="61"/>
    </row>
    <row r="4" s="1" customFormat="1" ht="16.5" customHeight="1" spans="2:3">
      <c r="B4" s="14" t="s">
        <v>5</v>
      </c>
      <c r="C4" s="43"/>
    </row>
    <row r="5" s="1" customFormat="1" ht="16.5" customHeight="1" spans="2:4">
      <c r="B5" s="14" t="s">
        <v>6</v>
      </c>
      <c r="C5" s="16"/>
      <c r="D5" s="62"/>
    </row>
    <row r="6" s="1" customFormat="1" ht="16.5" customHeight="1" spans="2:3">
      <c r="B6" s="17"/>
      <c r="C6" s="17"/>
    </row>
    <row r="7" s="1" customFormat="1" ht="30.75" customHeight="1" spans="2:3">
      <c r="B7" s="18" t="s">
        <v>7</v>
      </c>
      <c r="C7" s="21" t="s">
        <v>8</v>
      </c>
    </row>
    <row r="8" s="1" customFormat="1" ht="16.2" spans="2:3">
      <c r="B8" s="44" t="s">
        <v>9</v>
      </c>
      <c r="C8" s="46"/>
    </row>
    <row r="9" s="1" customFormat="1" spans="2:3">
      <c r="B9" s="63" t="s">
        <v>10</v>
      </c>
      <c r="C9" s="64">
        <f>Medical!H18</f>
        <v>10494</v>
      </c>
    </row>
    <row r="10" s="1" customFormat="1" spans="2:3">
      <c r="B10" s="65" t="s">
        <v>11</v>
      </c>
      <c r="C10" s="66"/>
    </row>
    <row r="11" spans="2:3">
      <c r="B11" s="63" t="s">
        <v>10</v>
      </c>
      <c r="C11" s="64">
        <f>Video!H17</f>
        <v>64400</v>
      </c>
    </row>
    <row r="12" s="1" customFormat="1" spans="2:3">
      <c r="B12" s="67" t="s">
        <v>12</v>
      </c>
      <c r="C12" s="24"/>
    </row>
    <row r="13" spans="2:3">
      <c r="B13" s="63" t="s">
        <v>10</v>
      </c>
      <c r="C13" s="52">
        <f>'Staffing Fee'!H12</f>
        <v>13110</v>
      </c>
    </row>
    <row r="14" ht="3.75" customHeight="1" spans="2:3">
      <c r="B14" s="68"/>
      <c r="C14" s="69"/>
    </row>
    <row r="15" spans="2:3">
      <c r="B15" s="70" t="s">
        <v>10</v>
      </c>
      <c r="C15" s="71">
        <f>C9+C11+C13</f>
        <v>88004</v>
      </c>
    </row>
    <row r="16" spans="2:3">
      <c r="B16" s="70" t="s">
        <v>13</v>
      </c>
      <c r="C16" s="71">
        <f>C15*0.06</f>
        <v>5280.24</v>
      </c>
    </row>
    <row r="17" ht="16.35" spans="2:3">
      <c r="B17" s="34" t="s">
        <v>14</v>
      </c>
      <c r="C17" s="36">
        <f>C15+C16</f>
        <v>93284.24</v>
      </c>
    </row>
    <row r="18" spans="2:2">
      <c r="B18" s="72" t="s">
        <v>15</v>
      </c>
    </row>
    <row r="20" spans="2:3">
      <c r="B20" s="73" t="s">
        <v>16</v>
      </c>
      <c r="C20" s="74">
        <f>C13/C15</f>
        <v>0.148970501340848</v>
      </c>
    </row>
    <row r="22" spans="2:2">
      <c r="B22" s="37"/>
    </row>
    <row r="23" spans="2:2">
      <c r="B23" s="75"/>
    </row>
    <row r="24" spans="2:2">
      <c r="B24" s="75"/>
    </row>
    <row r="25" spans="2:2">
      <c r="B25" s="75"/>
    </row>
    <row r="26" spans="2:2">
      <c r="B26" s="75"/>
    </row>
    <row r="27" spans="2:2">
      <c r="B27" s="75"/>
    </row>
  </sheetData>
  <mergeCells count="5">
    <mergeCell ref="B1:C1"/>
    <mergeCell ref="B8:C8"/>
    <mergeCell ref="B10:C10"/>
    <mergeCell ref="B12:C12"/>
    <mergeCell ref="B14:C14"/>
  </mergeCells>
  <pageMargins left="0.75" right="0.75" top="1" bottom="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zoomScale="85" zoomScaleNormal="85" zoomScaleSheetLayoutView="90" workbookViewId="0">
      <selection activeCell="K15" sqref="K15"/>
    </sheetView>
  </sheetViews>
  <sheetFormatPr defaultColWidth="8.9" defaultRowHeight="17.4" outlineLevelCol="7"/>
  <cols>
    <col min="1" max="1" width="5.1" style="2" customWidth="1"/>
    <col min="2" max="2" width="26.4" style="3" customWidth="1"/>
    <col min="3" max="3" width="32.5" style="4" customWidth="1"/>
    <col min="4" max="4" width="17.6" style="4" customWidth="1"/>
    <col min="5" max="5" width="11" style="3" customWidth="1"/>
    <col min="6" max="6" width="8.4" style="3" customWidth="1"/>
    <col min="7" max="7" width="10.1" style="5" customWidth="1"/>
    <col min="8" max="8" width="14.9" style="5" customWidth="1"/>
    <col min="9" max="9" width="13.6" customWidth="1"/>
  </cols>
  <sheetData>
    <row r="1" ht="37.5" customHeight="1" spans="2:8">
      <c r="B1" s="6" t="s">
        <v>0</v>
      </c>
      <c r="C1" s="6"/>
      <c r="D1" s="7"/>
      <c r="E1" s="7"/>
      <c r="F1" s="7"/>
      <c r="G1" s="7"/>
      <c r="H1" s="7"/>
    </row>
    <row r="2" ht="15.6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ht="15.6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s="1" customFormat="1" ht="16.5" customHeight="1" spans="2:8">
      <c r="B4" s="14" t="s">
        <v>5</v>
      </c>
      <c r="C4" s="43"/>
      <c r="D4" s="14"/>
      <c r="E4" s="14"/>
      <c r="F4" s="14"/>
      <c r="G4" s="14"/>
      <c r="H4" s="14"/>
    </row>
    <row r="5" s="1" customFormat="1" ht="16.5" customHeight="1" spans="2:8">
      <c r="B5" s="14" t="s">
        <v>6</v>
      </c>
      <c r="C5" s="16"/>
      <c r="D5" s="14"/>
      <c r="E5" s="14"/>
      <c r="F5" s="14"/>
      <c r="G5" s="14"/>
      <c r="H5" s="14"/>
    </row>
    <row r="6" s="1" customFormat="1" ht="16.5" customHeight="1" spans="2:8">
      <c r="B6" s="17"/>
      <c r="C6" s="17"/>
      <c r="D6" s="17"/>
      <c r="E6" s="17"/>
      <c r="F6" s="17"/>
      <c r="G6" s="17"/>
      <c r="H6" s="17"/>
    </row>
    <row r="7" s="1" customFormat="1" ht="30.75" customHeight="1" spans="2:8">
      <c r="B7" s="18" t="s">
        <v>7</v>
      </c>
      <c r="C7" s="19" t="s">
        <v>17</v>
      </c>
      <c r="D7" s="19" t="s">
        <v>18</v>
      </c>
      <c r="E7" s="20" t="s">
        <v>19</v>
      </c>
      <c r="F7" s="20" t="s">
        <v>20</v>
      </c>
      <c r="G7" s="20" t="s">
        <v>21</v>
      </c>
      <c r="H7" s="21" t="s">
        <v>22</v>
      </c>
    </row>
    <row r="8" s="1" customFormat="1" ht="67" customHeight="1" spans="2:8">
      <c r="B8" s="57" t="s">
        <v>23</v>
      </c>
      <c r="C8" s="45"/>
      <c r="D8" s="45"/>
      <c r="E8" s="45"/>
      <c r="F8" s="45"/>
      <c r="G8" s="45"/>
      <c r="H8" s="46"/>
    </row>
    <row r="9" s="56" customFormat="1" ht="15.6" spans="2:8">
      <c r="B9" s="47" t="s">
        <v>24</v>
      </c>
      <c r="C9" s="48" t="s">
        <v>25</v>
      </c>
      <c r="D9" s="27">
        <v>2021</v>
      </c>
      <c r="E9" s="28">
        <v>2000</v>
      </c>
      <c r="F9" s="58" t="s">
        <v>26</v>
      </c>
      <c r="G9" s="59">
        <v>1</v>
      </c>
      <c r="H9" s="31">
        <f t="shared" ref="H9:H11" si="0">E9*G9</f>
        <v>2000</v>
      </c>
    </row>
    <row r="10" s="56" customFormat="1" ht="15.6" spans="2:8">
      <c r="B10" s="47" t="s">
        <v>27</v>
      </c>
      <c r="C10" s="48" t="s">
        <v>28</v>
      </c>
      <c r="D10" s="32"/>
      <c r="E10" s="28">
        <v>300</v>
      </c>
      <c r="F10" s="58" t="s">
        <v>29</v>
      </c>
      <c r="G10" s="59">
        <v>13</v>
      </c>
      <c r="H10" s="31">
        <f t="shared" si="0"/>
        <v>3900</v>
      </c>
    </row>
    <row r="11" s="56" customFormat="1" ht="15.6" spans="2:8">
      <c r="B11" s="47" t="s">
        <v>30</v>
      </c>
      <c r="C11" s="48" t="s">
        <v>28</v>
      </c>
      <c r="D11" s="32"/>
      <c r="E11" s="28">
        <v>250</v>
      </c>
      <c r="F11" s="58" t="s">
        <v>29</v>
      </c>
      <c r="G11" s="59">
        <v>5</v>
      </c>
      <c r="H11" s="31">
        <f t="shared" si="0"/>
        <v>1250</v>
      </c>
    </row>
    <row r="12" s="56" customFormat="1" ht="30" spans="2:8">
      <c r="B12" s="47" t="s">
        <v>31</v>
      </c>
      <c r="C12" s="48" t="s">
        <v>32</v>
      </c>
      <c r="D12" s="32"/>
      <c r="E12" s="28">
        <v>100</v>
      </c>
      <c r="F12" s="58" t="s">
        <v>29</v>
      </c>
      <c r="G12" s="59">
        <v>18</v>
      </c>
      <c r="H12" s="31">
        <f>E12*G12</f>
        <v>1800</v>
      </c>
    </row>
    <row r="13" s="56" customFormat="1" ht="30" spans="2:8">
      <c r="B13" s="47" t="s">
        <v>33</v>
      </c>
      <c r="C13" s="60" t="s">
        <v>28</v>
      </c>
      <c r="D13" s="32"/>
      <c r="E13" s="28">
        <v>30</v>
      </c>
      <c r="F13" s="58" t="s">
        <v>29</v>
      </c>
      <c r="G13" s="59">
        <v>22</v>
      </c>
      <c r="H13" s="31">
        <f>E13*G13</f>
        <v>660</v>
      </c>
    </row>
    <row r="14" s="56" customFormat="1" ht="15.6" spans="2:8">
      <c r="B14" s="47" t="s">
        <v>34</v>
      </c>
      <c r="C14" s="60" t="s">
        <v>35</v>
      </c>
      <c r="D14" s="32"/>
      <c r="E14" s="28">
        <v>15</v>
      </c>
      <c r="F14" s="58" t="s">
        <v>36</v>
      </c>
      <c r="G14" s="59">
        <v>36</v>
      </c>
      <c r="H14" s="31">
        <f>E14*G14</f>
        <v>540</v>
      </c>
    </row>
    <row r="15" s="56" customFormat="1" ht="15.6" spans="2:8">
      <c r="B15" s="47" t="s">
        <v>37</v>
      </c>
      <c r="C15" s="60" t="s">
        <v>37</v>
      </c>
      <c r="D15" s="32"/>
      <c r="E15" s="28">
        <v>7</v>
      </c>
      <c r="F15" s="58" t="s">
        <v>36</v>
      </c>
      <c r="G15" s="59">
        <v>12</v>
      </c>
      <c r="H15" s="31">
        <f>E15*G15</f>
        <v>84</v>
      </c>
    </row>
    <row r="16" ht="15.6" spans="1:8">
      <c r="A16"/>
      <c r="B16" s="47" t="s">
        <v>38</v>
      </c>
      <c r="C16" s="48" t="s">
        <v>38</v>
      </c>
      <c r="D16" s="33"/>
      <c r="E16" s="28">
        <v>10</v>
      </c>
      <c r="F16" s="58" t="s">
        <v>36</v>
      </c>
      <c r="G16" s="59">
        <v>26</v>
      </c>
      <c r="H16" s="31">
        <f>E16*G16</f>
        <v>260</v>
      </c>
    </row>
    <row r="17" s="56" customFormat="1" ht="15.6" spans="2:8">
      <c r="B17" s="49" t="s">
        <v>39</v>
      </c>
      <c r="C17" s="50"/>
      <c r="D17" s="50"/>
      <c r="E17" s="50"/>
      <c r="F17" s="50"/>
      <c r="G17" s="51"/>
      <c r="H17" s="52">
        <f>SUM(H9:H16)</f>
        <v>10494</v>
      </c>
    </row>
    <row r="18" ht="16.35" spans="2:8">
      <c r="B18" s="34" t="s">
        <v>10</v>
      </c>
      <c r="C18" s="35"/>
      <c r="D18" s="35"/>
      <c r="E18" s="35"/>
      <c r="F18" s="35"/>
      <c r="G18" s="35"/>
      <c r="H18" s="36">
        <f>H17</f>
        <v>10494</v>
      </c>
    </row>
    <row r="22" ht="15.6" spans="2:5">
      <c r="B22" s="37"/>
      <c r="C22" s="38"/>
      <c r="D22" s="38"/>
      <c r="E22" s="39"/>
    </row>
    <row r="23" ht="15.6" spans="2:5">
      <c r="B23" s="9"/>
      <c r="C23" s="40"/>
      <c r="D23" s="40"/>
      <c r="E23" s="41"/>
    </row>
    <row r="24" ht="15.6" spans="2:5">
      <c r="B24" s="9"/>
      <c r="C24" s="40"/>
      <c r="D24" s="40"/>
      <c r="E24" s="41"/>
    </row>
    <row r="25" ht="15.6" spans="2:5">
      <c r="B25" s="9"/>
      <c r="C25" s="40"/>
      <c r="D25" s="40"/>
      <c r="E25" s="41"/>
    </row>
    <row r="26" ht="15.6" spans="2:5">
      <c r="B26" s="9"/>
      <c r="C26" s="40"/>
      <c r="D26" s="40"/>
      <c r="E26" s="41"/>
    </row>
    <row r="27" ht="15.6" spans="2:5">
      <c r="B27" s="9"/>
      <c r="C27" s="42"/>
      <c r="D27" s="42"/>
      <c r="E27" s="41"/>
    </row>
  </sheetData>
  <mergeCells count="5">
    <mergeCell ref="B1:C1"/>
    <mergeCell ref="B8:H8"/>
    <mergeCell ref="B17:G17"/>
    <mergeCell ref="B18:G18"/>
    <mergeCell ref="D9:D16"/>
  </mergeCells>
  <pageMargins left="0.75" right="0.75" top="1" bottom="1" header="0.3" footer="0.3"/>
  <pageSetup paperSize="9" scale="9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7"/>
  <sheetViews>
    <sheetView zoomScale="85" zoomScaleNormal="85" workbookViewId="0">
      <selection activeCell="C22" sqref="C22"/>
    </sheetView>
  </sheetViews>
  <sheetFormatPr defaultColWidth="8.9" defaultRowHeight="17.4" outlineLevelCol="7"/>
  <cols>
    <col min="1" max="1" width="5.1" customWidth="1"/>
    <col min="2" max="2" width="26.4" style="3" customWidth="1"/>
    <col min="3" max="3" width="32.5" style="3" customWidth="1"/>
    <col min="4" max="4" width="17.6" style="3" customWidth="1"/>
    <col min="5" max="5" width="11" style="3" customWidth="1"/>
    <col min="6" max="6" width="9.7" style="3" customWidth="1"/>
    <col min="7" max="7" width="10.1" style="3" customWidth="1"/>
    <col min="8" max="8" width="14.9" style="3" customWidth="1"/>
  </cols>
  <sheetData>
    <row r="1" ht="39.6" spans="2:8">
      <c r="B1" s="6" t="s">
        <v>0</v>
      </c>
      <c r="C1" s="6"/>
      <c r="D1" s="7"/>
      <c r="E1" s="7"/>
      <c r="F1" s="7"/>
      <c r="G1" s="7"/>
      <c r="H1" s="7"/>
    </row>
    <row r="2" ht="15.6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ht="15.6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ht="15.6" spans="2:8">
      <c r="B4" s="14" t="s">
        <v>5</v>
      </c>
      <c r="C4" s="43"/>
      <c r="D4" s="14"/>
      <c r="E4" s="14"/>
      <c r="F4" s="14"/>
      <c r="G4" s="14"/>
      <c r="H4" s="14"/>
    </row>
    <row r="5" ht="15.6" spans="2:8">
      <c r="B5" s="14" t="s">
        <v>6</v>
      </c>
      <c r="C5" s="16"/>
      <c r="D5" s="14"/>
      <c r="E5" s="14"/>
      <c r="F5" s="14"/>
      <c r="G5" s="14"/>
      <c r="H5" s="14"/>
    </row>
    <row r="6" ht="16.35" spans="2:8">
      <c r="B6" s="17"/>
      <c r="C6" s="17"/>
      <c r="D6" s="17"/>
      <c r="E6" s="17"/>
      <c r="F6" s="17"/>
      <c r="G6" s="17"/>
      <c r="H6" s="17"/>
    </row>
    <row r="7" ht="32.4" spans="2:8">
      <c r="B7" s="18" t="s">
        <v>7</v>
      </c>
      <c r="C7" s="19" t="s">
        <v>17</v>
      </c>
      <c r="D7" s="19" t="s">
        <v>18</v>
      </c>
      <c r="E7" s="20" t="s">
        <v>19</v>
      </c>
      <c r="F7" s="20" t="s">
        <v>20</v>
      </c>
      <c r="G7" s="20" t="s">
        <v>21</v>
      </c>
      <c r="H7" s="21" t="s">
        <v>22</v>
      </c>
    </row>
    <row r="8" ht="15.9" customHeight="1" spans="2:8">
      <c r="B8" s="44" t="s">
        <v>40</v>
      </c>
      <c r="C8" s="45"/>
      <c r="D8" s="45"/>
      <c r="E8" s="45"/>
      <c r="F8" s="45"/>
      <c r="G8" s="45"/>
      <c r="H8" s="46"/>
    </row>
    <row r="9" ht="15.6" spans="2:8">
      <c r="B9" s="47" t="s">
        <v>41</v>
      </c>
      <c r="C9" s="48" t="s">
        <v>42</v>
      </c>
      <c r="D9" s="27">
        <v>2021</v>
      </c>
      <c r="E9" s="28">
        <v>2800</v>
      </c>
      <c r="F9" s="29" t="s">
        <v>43</v>
      </c>
      <c r="G9" s="30">
        <v>1</v>
      </c>
      <c r="H9" s="31">
        <f>E9*G9</f>
        <v>2800</v>
      </c>
    </row>
    <row r="10" ht="15.6" spans="2:8">
      <c r="B10" s="47" t="s">
        <v>44</v>
      </c>
      <c r="C10" s="48" t="s">
        <v>45</v>
      </c>
      <c r="D10" s="32"/>
      <c r="E10" s="28">
        <v>750</v>
      </c>
      <c r="F10" s="29" t="s">
        <v>46</v>
      </c>
      <c r="G10" s="30">
        <v>46</v>
      </c>
      <c r="H10" s="31">
        <f>E10*G10</f>
        <v>34500</v>
      </c>
    </row>
    <row r="11" ht="15.6" spans="2:8">
      <c r="B11" s="47" t="s">
        <v>47</v>
      </c>
      <c r="C11" s="48" t="s">
        <v>48</v>
      </c>
      <c r="D11" s="32"/>
      <c r="E11" s="28">
        <v>175</v>
      </c>
      <c r="F11" s="29" t="s">
        <v>49</v>
      </c>
      <c r="G11" s="30">
        <v>120</v>
      </c>
      <c r="H11" s="31">
        <f t="shared" ref="H11:H15" si="0">E11*G11</f>
        <v>21000</v>
      </c>
    </row>
    <row r="12" ht="15.6" spans="2:8">
      <c r="B12" s="47" t="s">
        <v>50</v>
      </c>
      <c r="C12" s="48" t="s">
        <v>51</v>
      </c>
      <c r="D12" s="32"/>
      <c r="E12" s="28">
        <v>1500</v>
      </c>
      <c r="F12" s="29" t="s">
        <v>52</v>
      </c>
      <c r="G12" s="30">
        <v>1</v>
      </c>
      <c r="H12" s="31">
        <f t="shared" si="0"/>
        <v>1500</v>
      </c>
    </row>
    <row r="13" ht="15.6" spans="2:8">
      <c r="B13" s="47" t="s">
        <v>53</v>
      </c>
      <c r="C13" s="48" t="s">
        <v>54</v>
      </c>
      <c r="D13" s="32"/>
      <c r="E13" s="28">
        <v>1900</v>
      </c>
      <c r="F13" s="29" t="s">
        <v>52</v>
      </c>
      <c r="G13" s="30">
        <v>1</v>
      </c>
      <c r="H13" s="31">
        <f t="shared" si="0"/>
        <v>1900</v>
      </c>
    </row>
    <row r="14" ht="15.6" spans="2:8">
      <c r="B14" s="47" t="s">
        <v>55</v>
      </c>
      <c r="C14" s="48" t="s">
        <v>56</v>
      </c>
      <c r="D14" s="32"/>
      <c r="E14" s="28">
        <v>750</v>
      </c>
      <c r="F14" s="29" t="s">
        <v>57</v>
      </c>
      <c r="G14" s="30">
        <v>2</v>
      </c>
      <c r="H14" s="31">
        <f t="shared" si="0"/>
        <v>1500</v>
      </c>
    </row>
    <row r="15" ht="15.6" spans="2:8">
      <c r="B15" s="47" t="s">
        <v>58</v>
      </c>
      <c r="C15" s="48"/>
      <c r="D15" s="33"/>
      <c r="E15" s="28">
        <v>600</v>
      </c>
      <c r="F15" s="29" t="s">
        <v>57</v>
      </c>
      <c r="G15" s="30">
        <v>2</v>
      </c>
      <c r="H15" s="31">
        <f t="shared" si="0"/>
        <v>1200</v>
      </c>
    </row>
    <row r="16" ht="15.6" spans="2:8">
      <c r="B16" s="49" t="s">
        <v>39</v>
      </c>
      <c r="C16" s="50"/>
      <c r="D16" s="50"/>
      <c r="E16" s="50"/>
      <c r="F16" s="50"/>
      <c r="G16" s="51"/>
      <c r="H16" s="52">
        <f>SUM(H9:H15)</f>
        <v>64400</v>
      </c>
    </row>
    <row r="17" ht="16.35" spans="2:8">
      <c r="B17" s="53" t="s">
        <v>10</v>
      </c>
      <c r="C17" s="54"/>
      <c r="D17" s="54"/>
      <c r="E17" s="54"/>
      <c r="F17" s="54"/>
      <c r="G17" s="55"/>
      <c r="H17" s="36">
        <f>H16</f>
        <v>64400</v>
      </c>
    </row>
  </sheetData>
  <mergeCells count="5">
    <mergeCell ref="B1:C1"/>
    <mergeCell ref="B8:H8"/>
    <mergeCell ref="B16:G16"/>
    <mergeCell ref="B17:G17"/>
    <mergeCell ref="D9:D15"/>
  </mergeCells>
  <pageMargins left="0.7" right="0.7" top="0.75" bottom="0.75" header="0.3" footer="0.3"/>
  <pageSetup paperSize="9" scale="9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workbookViewId="0">
      <selection activeCell="F17" sqref="F17"/>
    </sheetView>
  </sheetViews>
  <sheetFormatPr defaultColWidth="8.9" defaultRowHeight="17.4" outlineLevelCol="7"/>
  <cols>
    <col min="1" max="1" width="5.1" style="2" customWidth="1"/>
    <col min="2" max="2" width="26.1" style="3" customWidth="1"/>
    <col min="3" max="3" width="31.3" style="4" customWidth="1"/>
    <col min="4" max="4" width="18.2" style="4" customWidth="1"/>
    <col min="5" max="5" width="11" style="3" customWidth="1"/>
    <col min="6" max="6" width="8.4" style="3" customWidth="1"/>
    <col min="7" max="7" width="10.1" style="5" customWidth="1"/>
    <col min="8" max="8" width="14.9" style="5" customWidth="1"/>
  </cols>
  <sheetData>
    <row r="1" ht="37.5" customHeight="1" spans="2:8">
      <c r="B1" s="6" t="s">
        <v>0</v>
      </c>
      <c r="C1" s="6"/>
      <c r="D1" s="7"/>
      <c r="E1" s="7"/>
      <c r="F1" s="7"/>
      <c r="G1" s="7"/>
      <c r="H1" s="7"/>
    </row>
    <row r="2" ht="15.6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ht="15.6" spans="2:8">
      <c r="B3" s="8" t="s">
        <v>3</v>
      </c>
      <c r="C3" s="9" t="s">
        <v>4</v>
      </c>
      <c r="D3" s="13"/>
      <c r="E3" s="11"/>
      <c r="F3" s="11"/>
      <c r="G3" s="12"/>
      <c r="H3" s="12"/>
    </row>
    <row r="4" s="1" customFormat="1" ht="16.5" customHeight="1" spans="2:8">
      <c r="B4" s="14" t="s">
        <v>5</v>
      </c>
      <c r="C4" s="15"/>
      <c r="D4" s="14"/>
      <c r="E4" s="14"/>
      <c r="F4" s="14"/>
      <c r="G4" s="14"/>
      <c r="H4" s="14"/>
    </row>
    <row r="5" s="1" customFormat="1" ht="16.5" customHeight="1" spans="2:8">
      <c r="B5" s="14" t="s">
        <v>6</v>
      </c>
      <c r="C5" s="16"/>
      <c r="D5" s="14"/>
      <c r="E5" s="14"/>
      <c r="F5" s="14"/>
      <c r="G5" s="14"/>
      <c r="H5" s="14"/>
    </row>
    <row r="6" s="1" customFormat="1" ht="16.5" customHeight="1" spans="2:8">
      <c r="B6" s="17"/>
      <c r="C6" s="17"/>
      <c r="D6" s="17"/>
      <c r="E6" s="17"/>
      <c r="F6" s="17"/>
      <c r="G6" s="17"/>
      <c r="H6" s="17"/>
    </row>
    <row r="7" s="1" customFormat="1" ht="39" customHeight="1" spans="2:8">
      <c r="B7" s="18" t="s">
        <v>7</v>
      </c>
      <c r="C7" s="19" t="s">
        <v>17</v>
      </c>
      <c r="D7" s="19" t="s">
        <v>18</v>
      </c>
      <c r="E7" s="20" t="s">
        <v>19</v>
      </c>
      <c r="F7" s="20" t="s">
        <v>20</v>
      </c>
      <c r="G7" s="20" t="s">
        <v>21</v>
      </c>
      <c r="H7" s="21" t="s">
        <v>22</v>
      </c>
    </row>
    <row r="8" ht="33.75" customHeight="1" spans="2:8">
      <c r="B8" s="22" t="s">
        <v>59</v>
      </c>
      <c r="C8" s="23"/>
      <c r="D8" s="23"/>
      <c r="E8" s="23"/>
      <c r="F8" s="23"/>
      <c r="G8" s="23"/>
      <c r="H8" s="24"/>
    </row>
    <row r="9" spans="2:8">
      <c r="B9" s="25" t="s">
        <v>60</v>
      </c>
      <c r="C9" s="26"/>
      <c r="D9" s="27">
        <v>2021</v>
      </c>
      <c r="E9" s="28">
        <v>150</v>
      </c>
      <c r="F9" s="29" t="s">
        <v>61</v>
      </c>
      <c r="G9" s="30">
        <v>25</v>
      </c>
      <c r="H9" s="31">
        <f>E9*G9</f>
        <v>3750</v>
      </c>
    </row>
    <row r="10" ht="15.6" spans="2:8">
      <c r="B10" s="25" t="s">
        <v>62</v>
      </c>
      <c r="C10" s="26"/>
      <c r="D10" s="32"/>
      <c r="E10" s="28">
        <v>400</v>
      </c>
      <c r="F10" s="29" t="s">
        <v>61</v>
      </c>
      <c r="G10" s="30">
        <v>12</v>
      </c>
      <c r="H10" s="31">
        <f>E10*G10</f>
        <v>4800</v>
      </c>
    </row>
    <row r="11" ht="15.6" spans="2:8">
      <c r="B11" s="25" t="s">
        <v>63</v>
      </c>
      <c r="C11" s="26"/>
      <c r="D11" s="33"/>
      <c r="E11" s="28">
        <v>190</v>
      </c>
      <c r="F11" s="29" t="s">
        <v>61</v>
      </c>
      <c r="G11" s="30">
        <v>24</v>
      </c>
      <c r="H11" s="31">
        <f>E11*G11</f>
        <v>4560</v>
      </c>
    </row>
    <row r="12" ht="16.35" spans="2:8">
      <c r="B12" s="34" t="s">
        <v>10</v>
      </c>
      <c r="C12" s="35"/>
      <c r="D12" s="35"/>
      <c r="E12" s="35"/>
      <c r="F12" s="35"/>
      <c r="G12" s="35"/>
      <c r="H12" s="36">
        <f>SUM(H9:H11)</f>
        <v>13110</v>
      </c>
    </row>
    <row r="16" ht="15.6" spans="2:5">
      <c r="B16" s="37"/>
      <c r="C16" s="38"/>
      <c r="D16" s="38"/>
      <c r="E16" s="39"/>
    </row>
    <row r="17" ht="15.6" spans="2:5">
      <c r="B17" s="9"/>
      <c r="C17" s="40"/>
      <c r="D17" s="40"/>
      <c r="E17" s="41"/>
    </row>
    <row r="18" ht="15.6" spans="2:5">
      <c r="B18" s="9"/>
      <c r="C18" s="40"/>
      <c r="D18" s="40"/>
      <c r="E18" s="41"/>
    </row>
    <row r="19" ht="39.6" spans="2:8">
      <c r="B19" s="9"/>
      <c r="C19" s="40"/>
      <c r="D19" s="40"/>
      <c r="E19" s="41"/>
      <c r="G19" s="6"/>
      <c r="H19" s="6"/>
    </row>
    <row r="20" ht="15.6" spans="2:5">
      <c r="B20" s="9"/>
      <c r="C20" s="40"/>
      <c r="D20" s="40"/>
      <c r="E20" s="41"/>
    </row>
    <row r="21" ht="15.6" spans="2:5">
      <c r="B21" s="9"/>
      <c r="C21" s="42"/>
      <c r="D21" s="42"/>
      <c r="E21" s="41"/>
    </row>
  </sheetData>
  <mergeCells count="5">
    <mergeCell ref="B1:C1"/>
    <mergeCell ref="B8:H8"/>
    <mergeCell ref="B12:G12"/>
    <mergeCell ref="G19:H19"/>
    <mergeCell ref="D9:D11"/>
  </mergeCells>
  <pageMargins left="0.75" right="0.75" top="1" bottom="1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2022-11-14T08:04:00Z</cp:lastPrinted>
  <dcterms:modified xsi:type="dcterms:W3CDTF">2024-04-11T03:44:55Z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C4038D583CA148F9829C3ED676DE814C_13</vt:lpwstr>
  </property>
</Properties>
</file>