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Z:\T1\1-勿删-E-folder 汇总\7-Kong-魏晟斌\2022AZ胃癌领域进展幻灯制作项目\报价\"/>
    </mc:Choice>
  </mc:AlternateContent>
  <xr:revisionPtr revIDLastSave="0" documentId="13_ncr:1_{73A233A6-16E7-42F3-9C07-B6F632655106}" xr6:coauthVersionLast="47" xr6:coauthVersionMax="47" xr10:uidLastSave="{00000000-0000-0000-0000-000000000000}"/>
  <bookViews>
    <workbookView xWindow="-110" yWindow="-110" windowWidth="27580" windowHeight="18000" xr2:uid="{00000000-000D-0000-FFFF-FFFF00000000}"/>
  </bookViews>
  <sheets>
    <sheet name="Summary" sheetId="9" r:id="rId1"/>
    <sheet name="Medical" sheetId="1" r:id="rId2"/>
    <sheet name="Staffing Fee" sheetId="7" r:id="rId3"/>
  </sheets>
  <calcPr calcId="181029"/>
</workbook>
</file>

<file path=xl/calcChain.xml><?xml version="1.0" encoding="utf-8"?>
<calcChain xmlns="http://schemas.openxmlformats.org/spreadsheetml/2006/main">
  <c r="B1" i="7" l="1"/>
  <c r="B1" i="1"/>
  <c r="H70" i="1"/>
  <c r="H69" i="1"/>
  <c r="H68" i="1"/>
  <c r="H71" i="1" s="1"/>
  <c r="H67" i="1"/>
  <c r="H66" i="1"/>
  <c r="H65" i="1"/>
  <c r="H62" i="1"/>
  <c r="H61" i="1"/>
  <c r="H60" i="1"/>
  <c r="H59" i="1"/>
  <c r="H58" i="1"/>
  <c r="H57" i="1"/>
  <c r="H54" i="1"/>
  <c r="H53" i="1"/>
  <c r="H52" i="1"/>
  <c r="H55" i="1" s="1"/>
  <c r="H51" i="1"/>
  <c r="H50" i="1"/>
  <c r="H49" i="1"/>
  <c r="H46" i="1"/>
  <c r="H45" i="1"/>
  <c r="H44" i="1"/>
  <c r="H43" i="1"/>
  <c r="H42" i="1"/>
  <c r="H41" i="1"/>
  <c r="H38" i="1"/>
  <c r="H37" i="1"/>
  <c r="H36" i="1"/>
  <c r="H35" i="1"/>
  <c r="H34" i="1"/>
  <c r="H33" i="1"/>
  <c r="H30" i="1"/>
  <c r="H29" i="1"/>
  <c r="H28" i="1"/>
  <c r="H27" i="1"/>
  <c r="H26" i="1"/>
  <c r="H25" i="1"/>
  <c r="H22" i="1"/>
  <c r="H21" i="1"/>
  <c r="H20" i="1"/>
  <c r="H19" i="1"/>
  <c r="H18" i="1"/>
  <c r="H17" i="1"/>
  <c r="H10" i="7"/>
  <c r="H9" i="7"/>
  <c r="H63" i="1"/>
  <c r="H47" i="1"/>
  <c r="H23" i="1"/>
  <c r="H10" i="1"/>
  <c r="H11" i="1"/>
  <c r="H12" i="1"/>
  <c r="H13" i="1"/>
  <c r="H14" i="1"/>
  <c r="H9" i="1"/>
  <c r="H39" i="1" l="1"/>
  <c r="H15" i="1"/>
  <c r="H11" i="7"/>
  <c r="C11" i="9" s="1"/>
  <c r="H31" i="1"/>
  <c r="H72" i="1" l="1"/>
  <c r="C9" i="9" s="1"/>
  <c r="C13" i="9" s="1"/>
  <c r="C18" i="9" s="1"/>
  <c r="C14" i="9" l="1"/>
  <c r="C15" i="9" s="1"/>
</calcChain>
</file>

<file path=xl/sharedStrings.xml><?xml version="1.0" encoding="utf-8"?>
<sst xmlns="http://schemas.openxmlformats.org/spreadsheetml/2006/main" count="214" uniqueCount="49">
  <si>
    <t>Client:</t>
  </si>
  <si>
    <t>AstraZeneca</t>
  </si>
  <si>
    <t xml:space="preserve">Project Name: </t>
  </si>
  <si>
    <t>Supplier Contact Information:</t>
  </si>
  <si>
    <t>Effective Date:</t>
  </si>
  <si>
    <t>Item</t>
  </si>
  <si>
    <t>Cost</t>
  </si>
  <si>
    <t>I. Medical</t>
  </si>
  <si>
    <t>Sub-total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</si>
  <si>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</si>
  <si>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</si>
  <si>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</si>
  <si>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</si>
  <si>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</si>
  <si>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</si>
  <si>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</si>
  <si>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</si>
  <si>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</si>
  <si>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</si>
  <si>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项目管理/人员管理 
Service Fee/Staffing Fee</t>
  </si>
  <si>
    <t>Total：</t>
    <phoneticPr fontId="8" type="noConversion"/>
  </si>
  <si>
    <t>2022AZ胃癌领域进展幻灯制作项目</t>
    <phoneticPr fontId="8" type="noConversion"/>
  </si>
  <si>
    <t>幻灯1 晚期胃癌一线治疗进展</t>
    <phoneticPr fontId="8" type="noConversion"/>
  </si>
  <si>
    <t>幻灯框架整理</t>
    <phoneticPr fontId="8" type="noConversion"/>
  </si>
  <si>
    <t>根据已有标题提供幻灯大纲</t>
    <phoneticPr fontId="8" type="noConversion"/>
  </si>
  <si>
    <t>套</t>
    <phoneticPr fontId="8" type="noConversion"/>
  </si>
  <si>
    <t>全国会幻灯(new work)</t>
    <phoneticPr fontId="8" type="noConversion"/>
  </si>
  <si>
    <t>包括医学编辑及适量文献检索</t>
    <phoneticPr fontId="8" type="noConversion"/>
  </si>
  <si>
    <t>页</t>
    <phoneticPr fontId="8" type="noConversion"/>
  </si>
  <si>
    <t>文献标注(new work)</t>
    <phoneticPr fontId="8" type="noConversion"/>
  </si>
  <si>
    <t>根据所提供素材整理、高亮</t>
    <phoneticPr fontId="8" type="noConversion"/>
  </si>
  <si>
    <t>篇</t>
    <phoneticPr fontId="8" type="noConversion"/>
  </si>
  <si>
    <t>中文原文下载</t>
  </si>
  <si>
    <t>英文原文下载</t>
  </si>
  <si>
    <t>幻灯2 晚期胃癌二线治疗进展</t>
    <phoneticPr fontId="8" type="noConversion"/>
  </si>
  <si>
    <t>幻灯3 晚期胃癌三至后线治疗进展</t>
    <phoneticPr fontId="8" type="noConversion"/>
  </si>
  <si>
    <t>幻灯4 晚期胃癌免疫治疗进展</t>
    <phoneticPr fontId="8" type="noConversion"/>
  </si>
  <si>
    <t>幻灯5 HER2阳性晚期胃癌治疗进展</t>
    <phoneticPr fontId="8" type="noConversion"/>
  </si>
  <si>
    <t>幻灯6 ADC在晚期胃癌的应用</t>
    <phoneticPr fontId="8" type="noConversion"/>
  </si>
  <si>
    <t>幻灯7 新型检测技术在胃癌的应用</t>
    <phoneticPr fontId="8" type="noConversion"/>
  </si>
  <si>
    <t>幻灯8 双免药物在晚期胃癌进展</t>
    <phoneticPr fontId="8" type="noConversion"/>
  </si>
  <si>
    <t>Editor</t>
    <phoneticPr fontId="8" type="noConversion"/>
  </si>
  <si>
    <t>Medical Manager</t>
    <phoneticPr fontId="8" type="noConversion"/>
  </si>
  <si>
    <t>小时</t>
    <phoneticPr fontId="8" type="noConversion"/>
  </si>
  <si>
    <t>II. Staffing Fee</t>
    <phoneticPr fontId="8" type="noConversion"/>
  </si>
  <si>
    <t>PPT美化(高级美化)(new work)</t>
    <phoneticPr fontId="8" type="noConversion"/>
  </si>
  <si>
    <t>使用Adobe绘图软件进行图标重绘、字体设计等</t>
    <phoneticPr fontId="8" type="noConversion"/>
  </si>
  <si>
    <t>结算单</t>
    <phoneticPr fontId="8" type="noConversion"/>
  </si>
  <si>
    <t>lily.chen@ubs-cn.com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</si>
</sst>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_ "/>
    <numFmt numFmtId="177" formatCode="0_);[Red]\(0\)"/>
    <numFmt numFmtId="178" formatCode="\¥#,##0.00_);[Red]\(\¥#,##0.00\)"/>
    <numFmt numFmtId="179" formatCode="\¥#,##0.00;[Red]\¥#,##0.00"/>
    <numFmt numFmtId="181" formatCode="0.000%"/>
  </numFmts>
  <fonts count="16">
    <font>
      <sz val="12"/>
      <name val="宋体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2"/>
      <color rgb="FF0070C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12"/>
      <color theme="10"/>
      <name val="宋体"/>
      <family val="3"/>
      <charset val="134"/>
    </font>
    <font>
      <sz val="10"/>
      <color theme="1"/>
      <name val="微软雅黑"/>
      <family val="2"/>
      <charset val="134"/>
    </font>
    <font>
      <sz val="12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3" fillId="0" borderId="0" applyNumberForma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2" fillId="0" borderId="0" xfId="4"/>
    <xf numFmtId="0" fontId="1" fillId="0" borderId="0" xfId="5" applyFont="1">
      <alignment vertical="center"/>
    </xf>
    <xf numFmtId="0" fontId="2" fillId="0" borderId="0" xfId="5" applyFont="1">
      <alignment vertical="center"/>
    </xf>
    <xf numFmtId="177" fontId="3" fillId="0" borderId="0" xfId="5" applyNumberFormat="1" applyFont="1" applyAlignment="1">
      <alignment horizontal="left"/>
    </xf>
    <xf numFmtId="0" fontId="3" fillId="0" borderId="0" xfId="3" applyFont="1" applyAlignment="1">
      <alignment vertical="center" wrapText="1"/>
    </xf>
    <xf numFmtId="177" fontId="3" fillId="0" borderId="0" xfId="5" applyNumberFormat="1" applyFont="1" applyAlignment="1">
      <alignment horizontal="center"/>
    </xf>
    <xf numFmtId="0" fontId="3" fillId="0" borderId="0" xfId="3" applyFont="1" applyAlignment="1">
      <alignment wrapText="1"/>
    </xf>
    <xf numFmtId="0" fontId="2" fillId="0" borderId="0" xfId="3" applyFont="1" applyAlignment="1">
      <alignment vertical="center"/>
    </xf>
    <xf numFmtId="0" fontId="2" fillId="0" borderId="0" xfId="3" applyFont="1" applyAlignment="1">
      <alignment horizontal="left" vertical="center"/>
    </xf>
    <xf numFmtId="0" fontId="2" fillId="0" borderId="0" xfId="3" applyFont="1" applyAlignment="1">
      <alignment horizontal="right" vertical="center"/>
    </xf>
    <xf numFmtId="0" fontId="4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 vertical="center"/>
    </xf>
    <xf numFmtId="9" fontId="5" fillId="0" borderId="8" xfId="6" applyNumberFormat="1" applyFont="1" applyBorder="1" applyAlignment="1">
      <alignment horizontal="center" vertical="center"/>
    </xf>
    <xf numFmtId="176" fontId="5" fillId="0" borderId="8" xfId="6" applyNumberFormat="1" applyFont="1" applyBorder="1" applyAlignment="1">
      <alignment horizontal="center" vertical="center"/>
    </xf>
    <xf numFmtId="37" fontId="6" fillId="0" borderId="10" xfId="1" applyNumberFormat="1" applyFont="1" applyFill="1" applyBorder="1" applyAlignment="1">
      <alignment horizontal="center" vertical="center"/>
    </xf>
    <xf numFmtId="177" fontId="2" fillId="3" borderId="11" xfId="3" applyNumberFormat="1" applyFont="1" applyFill="1" applyBorder="1" applyAlignment="1">
      <alignment horizontal="right" vertical="center"/>
    </xf>
    <xf numFmtId="178" fontId="2" fillId="3" borderId="13" xfId="3" applyNumberFormat="1" applyFont="1" applyFill="1" applyBorder="1" applyAlignment="1">
      <alignment horizontal="right" vertical="center"/>
    </xf>
    <xf numFmtId="177" fontId="2" fillId="0" borderId="0" xfId="5" applyNumberFormat="1" applyFont="1" applyAlignment="1"/>
    <xf numFmtId="177" fontId="2" fillId="0" borderId="0" xfId="5" applyNumberFormat="1" applyFont="1" applyAlignment="1">
      <alignment wrapText="1"/>
    </xf>
    <xf numFmtId="0" fontId="2" fillId="0" borderId="0" xfId="5" applyFont="1" applyAlignment="1">
      <alignment horizontal="left" vertical="center"/>
    </xf>
    <xf numFmtId="177" fontId="7" fillId="0" borderId="0" xfId="5" applyNumberFormat="1" applyFont="1" applyAlignment="1">
      <alignment horizontal="left"/>
    </xf>
    <xf numFmtId="179" fontId="2" fillId="0" borderId="10" xfId="1" applyNumberFormat="1" applyFont="1" applyFill="1" applyBorder="1" applyAlignment="1">
      <alignment horizontal="right" vertical="center"/>
    </xf>
    <xf numFmtId="0" fontId="0" fillId="0" borderId="0" xfId="4" applyFont="1"/>
    <xf numFmtId="40" fontId="6" fillId="0" borderId="8" xfId="6" applyNumberFormat="1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8" xfId="6" applyFont="1" applyBorder="1" applyAlignment="1">
      <alignment horizontal="center" vertical="center"/>
    </xf>
    <xf numFmtId="0" fontId="9" fillId="0" borderId="0" xfId="0" applyFont="1">
      <alignment vertical="center"/>
    </xf>
    <xf numFmtId="0" fontId="3" fillId="0" borderId="7" xfId="0" applyFont="1" applyBorder="1" applyAlignment="1">
      <alignment horizontal="right" vertical="center" wrapText="1"/>
    </xf>
    <xf numFmtId="178" fontId="2" fillId="0" borderId="10" xfId="1" applyNumberFormat="1" applyFont="1" applyFill="1" applyBorder="1" applyAlignment="1">
      <alignment horizontal="right" vertical="center"/>
    </xf>
    <xf numFmtId="0" fontId="2" fillId="5" borderId="14" xfId="0" applyFont="1" applyFill="1" applyBorder="1" applyAlignment="1">
      <alignment horizontal="right" vertical="center" wrapText="1"/>
    </xf>
    <xf numFmtId="178" fontId="2" fillId="5" borderId="15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0" fontId="13" fillId="0" borderId="0" xfId="7" applyFill="1" applyBorder="1" applyAlignment="1">
      <alignment horizontal="left" vertical="center"/>
    </xf>
    <xf numFmtId="0" fontId="14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0" fontId="15" fillId="0" borderId="0" xfId="0" applyFont="1">
      <alignment vertical="center"/>
    </xf>
    <xf numFmtId="0" fontId="3" fillId="0" borderId="0" xfId="5" applyFont="1" applyAlignment="1">
      <alignment horizontal="left" vertical="center" wrapText="1"/>
    </xf>
    <xf numFmtId="0" fontId="3" fillId="0" borderId="0" xfId="5" applyFont="1" applyAlignment="1">
      <alignment horizontal="left" vertical="center"/>
    </xf>
    <xf numFmtId="177" fontId="3" fillId="0" borderId="0" xfId="5" applyNumberFormat="1" applyFont="1" applyAlignment="1">
      <alignment horizontal="left" wrapText="1"/>
    </xf>
    <xf numFmtId="0" fontId="15" fillId="0" borderId="0" xfId="0" applyFont="1" applyAlignment="1">
      <alignment vertical="center" wrapText="1"/>
    </xf>
    <xf numFmtId="0" fontId="1" fillId="0" borderId="0" xfId="5" applyFont="1" applyAlignment="1">
      <alignment horizontal="center" vertical="center"/>
    </xf>
    <xf numFmtId="0" fontId="4" fillId="2" borderId="4" xfId="3" applyFont="1" applyFill="1" applyBorder="1" applyAlignment="1">
      <alignment horizontal="left" vertical="center"/>
    </xf>
    <xf numFmtId="0" fontId="4" fillId="2" borderId="6" xfId="3" applyFont="1" applyFill="1" applyBorder="1" applyAlignment="1">
      <alignment horizontal="left" vertical="center"/>
    </xf>
    <xf numFmtId="0" fontId="2" fillId="2" borderId="4" xfId="3" applyFont="1" applyFill="1" applyBorder="1" applyAlignment="1">
      <alignment horizontal="left" vertical="center"/>
    </xf>
    <xf numFmtId="0" fontId="2" fillId="2" borderId="6" xfId="3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2" borderId="5" xfId="3" applyFont="1" applyFill="1" applyBorder="1" applyAlignment="1">
      <alignment horizontal="left" vertical="center"/>
    </xf>
    <xf numFmtId="0" fontId="2" fillId="0" borderId="4" xfId="5" applyFont="1" applyBorder="1" applyAlignment="1">
      <alignment horizontal="right" vertical="center" wrapText="1"/>
    </xf>
    <xf numFmtId="0" fontId="2" fillId="0" borderId="5" xfId="5" applyFont="1" applyBorder="1" applyAlignment="1">
      <alignment horizontal="right" vertical="center" wrapText="1"/>
    </xf>
    <xf numFmtId="0" fontId="2" fillId="0" borderId="9" xfId="5" applyFont="1" applyBorder="1" applyAlignment="1">
      <alignment horizontal="right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177" fontId="2" fillId="3" borderId="11" xfId="3" applyNumberFormat="1" applyFont="1" applyFill="1" applyBorder="1" applyAlignment="1">
      <alignment horizontal="right" vertical="center"/>
    </xf>
    <xf numFmtId="177" fontId="2" fillId="3" borderId="12" xfId="3" applyNumberFormat="1" applyFont="1" applyFill="1" applyBorder="1" applyAlignment="1">
      <alignment horizontal="right" vertical="center"/>
    </xf>
    <xf numFmtId="0" fontId="2" fillId="2" borderId="4" xfId="3" applyFont="1" applyFill="1" applyBorder="1" applyAlignment="1">
      <alignment horizontal="left" vertical="center" wrapText="1"/>
    </xf>
    <xf numFmtId="0" fontId="2" fillId="2" borderId="5" xfId="3" applyFont="1" applyFill="1" applyBorder="1" applyAlignment="1">
      <alignment horizontal="left" vertical="center"/>
    </xf>
    <xf numFmtId="181" fontId="0" fillId="6" borderId="0" xfId="2" applyNumberFormat="1" applyFont="1" applyFill="1" applyAlignment="1">
      <alignment vertical="center"/>
    </xf>
  </cellXfs>
  <cellStyles count="8">
    <cellStyle name="百分比" xfId="2" builtinId="5"/>
    <cellStyle name="常规" xfId="0" builtinId="0"/>
    <cellStyle name="常规 2" xfId="5" xr:uid="{00000000-0005-0000-0000-000002000000}"/>
    <cellStyle name="常规_flash" xfId="4" xr:uid="{00000000-0005-0000-0000-000003000000}"/>
    <cellStyle name="常规_quotation GW" xfId="6" xr:uid="{00000000-0005-0000-0000-000004000000}"/>
    <cellStyle name="常规_长城会短信相关活动报价1016" xfId="3" xr:uid="{00000000-0005-0000-0000-000005000000}"/>
    <cellStyle name="超链接" xfId="7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ly.chen@ubs-cn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lily.chen@ubs-cn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lily.chen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5"/>
  <sheetViews>
    <sheetView tabSelected="1" zoomScaleNormal="100" workbookViewId="0">
      <selection activeCell="F32" sqref="F32"/>
    </sheetView>
  </sheetViews>
  <sheetFormatPr defaultColWidth="8.9140625" defaultRowHeight="15"/>
  <cols>
    <col min="1" max="1" width="5.08203125" customWidth="1"/>
    <col min="2" max="2" width="39.58203125" customWidth="1"/>
    <col min="3" max="3" width="35.08203125" customWidth="1"/>
    <col min="4" max="4" width="19.4140625" customWidth="1"/>
  </cols>
  <sheetData>
    <row r="1" spans="2:4" ht="37.5" customHeight="1">
      <c r="B1" s="47" t="s">
        <v>47</v>
      </c>
      <c r="C1" s="47"/>
    </row>
    <row r="2" spans="2:4">
      <c r="B2" s="3" t="s">
        <v>0</v>
      </c>
      <c r="C2" s="4" t="s">
        <v>1</v>
      </c>
    </row>
    <row r="3" spans="2:4">
      <c r="B3" s="3" t="s">
        <v>2</v>
      </c>
      <c r="C3" s="4" t="s">
        <v>21</v>
      </c>
      <c r="D3" s="31"/>
    </row>
    <row r="4" spans="2:4" s="1" customFormat="1" ht="16.5" customHeight="1">
      <c r="B4" s="8" t="s">
        <v>3</v>
      </c>
      <c r="C4" s="38" t="s">
        <v>48</v>
      </c>
    </row>
    <row r="5" spans="2:4" s="1" customFormat="1" ht="16.5" customHeight="1">
      <c r="B5" s="8" t="s">
        <v>4</v>
      </c>
      <c r="C5" s="9"/>
    </row>
    <row r="6" spans="2:4" s="1" customFormat="1" ht="16.5" customHeight="1">
      <c r="B6" s="10"/>
      <c r="C6" s="10"/>
    </row>
    <row r="7" spans="2:4" s="1" customFormat="1" ht="30.75" customHeight="1">
      <c r="B7" s="11" t="s">
        <v>5</v>
      </c>
      <c r="C7" s="14" t="s">
        <v>6</v>
      </c>
    </row>
    <row r="8" spans="2:4" s="1" customFormat="1" ht="16.5">
      <c r="B8" s="48" t="s">
        <v>7</v>
      </c>
      <c r="C8" s="49"/>
    </row>
    <row r="9" spans="2:4" s="1" customFormat="1">
      <c r="B9" s="32" t="s">
        <v>8</v>
      </c>
      <c r="C9" s="33">
        <f>Medical!H72</f>
        <v>133184</v>
      </c>
    </row>
    <row r="10" spans="2:4" s="1" customFormat="1">
      <c r="B10" s="50" t="s">
        <v>44</v>
      </c>
      <c r="C10" s="51"/>
    </row>
    <row r="11" spans="2:4">
      <c r="B11" s="32" t="s">
        <v>8</v>
      </c>
      <c r="C11" s="26">
        <f>'Staffing Fee'!H11</f>
        <v>23500</v>
      </c>
    </row>
    <row r="12" spans="2:4" ht="3.75" customHeight="1">
      <c r="B12" s="52"/>
      <c r="C12" s="53"/>
    </row>
    <row r="13" spans="2:4">
      <c r="B13" s="34" t="s">
        <v>8</v>
      </c>
      <c r="C13" s="35">
        <f>C9+C11</f>
        <v>156684</v>
      </c>
    </row>
    <row r="14" spans="2:4">
      <c r="B14" s="34" t="s">
        <v>9</v>
      </c>
      <c r="C14" s="35">
        <f>C13*0.06</f>
        <v>9401.0399999999991</v>
      </c>
    </row>
    <row r="15" spans="2:4">
      <c r="B15" s="20" t="s">
        <v>10</v>
      </c>
      <c r="C15" s="21">
        <f>C13+C14</f>
        <v>166085.04</v>
      </c>
    </row>
    <row r="16" spans="2:4">
      <c r="B16" s="36" t="s">
        <v>11</v>
      </c>
    </row>
    <row r="18" spans="2:3">
      <c r="B18" s="37" t="s">
        <v>12</v>
      </c>
      <c r="C18" s="65">
        <f>C11/C13</f>
        <v>0.14998340609124097</v>
      </c>
    </row>
    <row r="20" spans="2:3">
      <c r="B20" s="22"/>
    </row>
    <row r="21" spans="2:3">
      <c r="B21" s="25"/>
    </row>
    <row r="22" spans="2:3">
      <c r="B22" s="25"/>
    </row>
    <row r="23" spans="2:3">
      <c r="B23" s="25"/>
    </row>
    <row r="24" spans="2:3">
      <c r="B24" s="25"/>
    </row>
    <row r="25" spans="2:3">
      <c r="B25" s="25"/>
    </row>
  </sheetData>
  <mergeCells count="4">
    <mergeCell ref="B1:C1"/>
    <mergeCell ref="B8:C8"/>
    <mergeCell ref="B10:C10"/>
    <mergeCell ref="B12:C12"/>
  </mergeCells>
  <phoneticPr fontId="8" type="noConversion"/>
  <hyperlinks>
    <hyperlink ref="C4" r:id="rId1" xr:uid="{1F5AEB25-0B8A-430F-906D-6E3D0DB0371E}"/>
  </hyperlinks>
  <pageMargins left="0.75" right="0.75" top="1" bottom="1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81"/>
  <sheetViews>
    <sheetView zoomScale="85" zoomScaleNormal="85" zoomScaleSheetLayoutView="90" workbookViewId="0">
      <selection activeCell="C4" sqref="C4"/>
    </sheetView>
  </sheetViews>
  <sheetFormatPr defaultColWidth="8.9140625" defaultRowHeight="16.5"/>
  <cols>
    <col min="1" max="1" width="5.08203125" customWidth="1"/>
    <col min="2" max="2" width="26.4140625" style="42" customWidth="1"/>
    <col min="3" max="3" width="33.4140625" style="46" customWidth="1"/>
    <col min="4" max="4" width="20.1640625" style="46" customWidth="1"/>
    <col min="5" max="5" width="11" style="42" customWidth="1"/>
    <col min="6" max="6" width="8.4140625" style="42" customWidth="1"/>
    <col min="7" max="7" width="10.08203125" style="42" customWidth="1"/>
    <col min="8" max="8" width="14.9140625" style="42" customWidth="1"/>
    <col min="9" max="9" width="13.58203125" customWidth="1"/>
  </cols>
  <sheetData>
    <row r="1" spans="2:8" ht="37.5" customHeight="1">
      <c r="B1" s="47" t="str">
        <f>Summary!B1</f>
        <v>结算单</v>
      </c>
      <c r="C1" s="47"/>
      <c r="D1" s="2"/>
      <c r="E1" s="2"/>
      <c r="F1" s="2"/>
      <c r="G1" s="2"/>
      <c r="H1" s="2"/>
    </row>
    <row r="2" spans="2:8" ht="15">
      <c r="B2" s="3" t="s">
        <v>0</v>
      </c>
      <c r="C2" s="4" t="s">
        <v>1</v>
      </c>
      <c r="D2" s="5"/>
      <c r="E2" s="6"/>
      <c r="F2" s="6"/>
      <c r="G2" s="6"/>
      <c r="H2" s="6"/>
    </row>
    <row r="3" spans="2:8" ht="15">
      <c r="B3" s="3" t="s">
        <v>2</v>
      </c>
      <c r="C3" s="4" t="s">
        <v>21</v>
      </c>
      <c r="D3" s="7"/>
      <c r="E3" s="6"/>
      <c r="F3" s="6"/>
      <c r="G3" s="6"/>
      <c r="H3" s="6"/>
    </row>
    <row r="4" spans="2:8" s="1" customFormat="1" ht="16.5" customHeight="1">
      <c r="B4" s="8" t="s">
        <v>3</v>
      </c>
      <c r="C4" s="38" t="s">
        <v>48</v>
      </c>
      <c r="D4" s="8"/>
      <c r="E4" s="8"/>
      <c r="F4" s="8"/>
      <c r="G4" s="8"/>
      <c r="H4" s="8"/>
    </row>
    <row r="5" spans="2:8" s="1" customFormat="1" ht="16.5" customHeight="1">
      <c r="B5" s="8" t="s">
        <v>4</v>
      </c>
      <c r="C5" s="9"/>
      <c r="D5" s="8"/>
      <c r="E5" s="8"/>
      <c r="F5" s="8"/>
      <c r="G5" s="8"/>
      <c r="H5" s="8"/>
    </row>
    <row r="6" spans="2:8" s="1" customFormat="1" ht="16.5" customHeight="1" thickBot="1">
      <c r="B6" s="10"/>
      <c r="C6" s="10"/>
      <c r="D6" s="10"/>
      <c r="E6" s="10"/>
      <c r="F6" s="10"/>
      <c r="G6" s="10"/>
      <c r="H6" s="10"/>
    </row>
    <row r="7" spans="2:8" s="1" customFormat="1" ht="30.75" customHeight="1">
      <c r="B7" s="11" t="s">
        <v>5</v>
      </c>
      <c r="C7" s="12" t="s">
        <v>13</v>
      </c>
      <c r="D7" s="12" t="s">
        <v>14</v>
      </c>
      <c r="E7" s="13" t="s">
        <v>15</v>
      </c>
      <c r="F7" s="13" t="s">
        <v>16</v>
      </c>
      <c r="G7" s="13" t="s">
        <v>17</v>
      </c>
      <c r="H7" s="14" t="s">
        <v>18</v>
      </c>
    </row>
    <row r="8" spans="2:8" s="1" customFormat="1">
      <c r="B8" s="48" t="s">
        <v>22</v>
      </c>
      <c r="C8" s="54"/>
      <c r="D8" s="54"/>
      <c r="E8" s="54"/>
      <c r="F8" s="54"/>
      <c r="G8" s="54"/>
      <c r="H8" s="49"/>
    </row>
    <row r="9" spans="2:8" s="27" customFormat="1" ht="15">
      <c r="B9" s="39" t="s">
        <v>23</v>
      </c>
      <c r="C9" s="40" t="s">
        <v>24</v>
      </c>
      <c r="D9" s="58">
        <v>2021</v>
      </c>
      <c r="E9" s="28">
        <v>2000</v>
      </c>
      <c r="F9" s="29" t="s">
        <v>25</v>
      </c>
      <c r="G9" s="30">
        <v>1</v>
      </c>
      <c r="H9" s="19">
        <f>E9*G9</f>
        <v>2000</v>
      </c>
    </row>
    <row r="10" spans="2:8" s="27" customFormat="1" ht="15">
      <c r="B10" s="39" t="s">
        <v>26</v>
      </c>
      <c r="C10" s="40" t="s">
        <v>27</v>
      </c>
      <c r="D10" s="59"/>
      <c r="E10" s="28">
        <v>300</v>
      </c>
      <c r="F10" s="29" t="s">
        <v>28</v>
      </c>
      <c r="G10" s="30">
        <v>35</v>
      </c>
      <c r="H10" s="19">
        <f t="shared" ref="H10:H14" si="0">E10*G10</f>
        <v>10500</v>
      </c>
    </row>
    <row r="11" spans="2:8" s="27" customFormat="1" ht="29">
      <c r="B11" s="39" t="s">
        <v>45</v>
      </c>
      <c r="C11" s="40" t="s">
        <v>46</v>
      </c>
      <c r="D11" s="59"/>
      <c r="E11" s="28">
        <v>100</v>
      </c>
      <c r="F11" s="29" t="s">
        <v>28</v>
      </c>
      <c r="G11" s="30">
        <v>35</v>
      </c>
      <c r="H11" s="19">
        <f t="shared" si="0"/>
        <v>3500</v>
      </c>
    </row>
    <row r="12" spans="2:8" s="27" customFormat="1" ht="15">
      <c r="B12" s="39" t="s">
        <v>29</v>
      </c>
      <c r="C12" s="41" t="s">
        <v>30</v>
      </c>
      <c r="D12" s="59"/>
      <c r="E12" s="28">
        <v>15</v>
      </c>
      <c r="F12" s="29" t="s">
        <v>31</v>
      </c>
      <c r="G12" s="30">
        <v>26</v>
      </c>
      <c r="H12" s="19">
        <f t="shared" si="0"/>
        <v>390</v>
      </c>
    </row>
    <row r="13" spans="2:8" s="27" customFormat="1" ht="15">
      <c r="B13" s="39" t="s">
        <v>32</v>
      </c>
      <c r="C13" s="41" t="s">
        <v>32</v>
      </c>
      <c r="D13" s="59"/>
      <c r="E13" s="28">
        <v>7</v>
      </c>
      <c r="F13" s="29" t="s">
        <v>31</v>
      </c>
      <c r="G13" s="30">
        <v>14</v>
      </c>
      <c r="H13" s="19">
        <f t="shared" si="0"/>
        <v>98</v>
      </c>
    </row>
    <row r="14" spans="2:8" s="27" customFormat="1" ht="15">
      <c r="B14" s="39" t="s">
        <v>33</v>
      </c>
      <c r="C14" s="41" t="s">
        <v>33</v>
      </c>
      <c r="D14" s="60"/>
      <c r="E14" s="28">
        <v>10</v>
      </c>
      <c r="F14" s="29" t="s">
        <v>31</v>
      </c>
      <c r="G14" s="30">
        <v>16</v>
      </c>
      <c r="H14" s="19">
        <f t="shared" si="0"/>
        <v>160</v>
      </c>
    </row>
    <row r="15" spans="2:8" s="27" customFormat="1" ht="15">
      <c r="B15" s="55" t="s">
        <v>20</v>
      </c>
      <c r="C15" s="56"/>
      <c r="D15" s="56"/>
      <c r="E15" s="56"/>
      <c r="F15" s="56"/>
      <c r="G15" s="57"/>
      <c r="H15" s="26">
        <f>SUM(H9:H14)</f>
        <v>16648</v>
      </c>
    </row>
    <row r="16" spans="2:8" s="27" customFormat="1">
      <c r="B16" s="48" t="s">
        <v>34</v>
      </c>
      <c r="C16" s="54"/>
      <c r="D16" s="54"/>
      <c r="E16" s="54"/>
      <c r="F16" s="54"/>
      <c r="G16" s="54"/>
      <c r="H16" s="49"/>
    </row>
    <row r="17" spans="2:8" s="27" customFormat="1" ht="15">
      <c r="B17" s="39" t="s">
        <v>23</v>
      </c>
      <c r="C17" s="40" t="s">
        <v>24</v>
      </c>
      <c r="D17" s="58">
        <v>2021</v>
      </c>
      <c r="E17" s="28">
        <v>2000</v>
      </c>
      <c r="F17" s="29" t="s">
        <v>25</v>
      </c>
      <c r="G17" s="30">
        <v>1</v>
      </c>
      <c r="H17" s="19">
        <f>E17*G17</f>
        <v>2000</v>
      </c>
    </row>
    <row r="18" spans="2:8" s="27" customFormat="1" ht="15">
      <c r="B18" s="39" t="s">
        <v>26</v>
      </c>
      <c r="C18" s="40" t="s">
        <v>27</v>
      </c>
      <c r="D18" s="59"/>
      <c r="E18" s="28">
        <v>300</v>
      </c>
      <c r="F18" s="29" t="s">
        <v>28</v>
      </c>
      <c r="G18" s="30">
        <v>35</v>
      </c>
      <c r="H18" s="19">
        <f t="shared" ref="H18:H22" si="1">E18*G18</f>
        <v>10500</v>
      </c>
    </row>
    <row r="19" spans="2:8" ht="29">
      <c r="B19" s="39" t="s">
        <v>45</v>
      </c>
      <c r="C19" s="40" t="s">
        <v>46</v>
      </c>
      <c r="D19" s="59"/>
      <c r="E19" s="28">
        <v>100</v>
      </c>
      <c r="F19" s="29" t="s">
        <v>28</v>
      </c>
      <c r="G19" s="30">
        <v>35</v>
      </c>
      <c r="H19" s="19">
        <f t="shared" si="1"/>
        <v>3500</v>
      </c>
    </row>
    <row r="20" spans="2:8" s="1" customFormat="1" ht="15">
      <c r="B20" s="39" t="s">
        <v>29</v>
      </c>
      <c r="C20" s="41" t="s">
        <v>30</v>
      </c>
      <c r="D20" s="59"/>
      <c r="E20" s="28">
        <v>15</v>
      </c>
      <c r="F20" s="29" t="s">
        <v>31</v>
      </c>
      <c r="G20" s="30">
        <v>26</v>
      </c>
      <c r="H20" s="19">
        <f t="shared" si="1"/>
        <v>390</v>
      </c>
    </row>
    <row r="21" spans="2:8" ht="15">
      <c r="B21" s="39" t="s">
        <v>32</v>
      </c>
      <c r="C21" s="41" t="s">
        <v>32</v>
      </c>
      <c r="D21" s="59"/>
      <c r="E21" s="28">
        <v>7</v>
      </c>
      <c r="F21" s="29" t="s">
        <v>31</v>
      </c>
      <c r="G21" s="30">
        <v>14</v>
      </c>
      <c r="H21" s="19">
        <f t="shared" si="1"/>
        <v>98</v>
      </c>
    </row>
    <row r="22" spans="2:8" s="1" customFormat="1" ht="15">
      <c r="B22" s="39" t="s">
        <v>33</v>
      </c>
      <c r="C22" s="41" t="s">
        <v>33</v>
      </c>
      <c r="D22" s="60"/>
      <c r="E22" s="28">
        <v>10</v>
      </c>
      <c r="F22" s="29" t="s">
        <v>31</v>
      </c>
      <c r="G22" s="30">
        <v>16</v>
      </c>
      <c r="H22" s="19">
        <f t="shared" si="1"/>
        <v>160</v>
      </c>
    </row>
    <row r="23" spans="2:8" s="27" customFormat="1" ht="15">
      <c r="B23" s="55" t="s">
        <v>20</v>
      </c>
      <c r="C23" s="56"/>
      <c r="D23" s="56"/>
      <c r="E23" s="56"/>
      <c r="F23" s="56"/>
      <c r="G23" s="57"/>
      <c r="H23" s="26">
        <f>SUM(H17:H22)</f>
        <v>16648</v>
      </c>
    </row>
    <row r="24" spans="2:8" s="27" customFormat="1">
      <c r="B24" s="48" t="s">
        <v>35</v>
      </c>
      <c r="C24" s="54"/>
      <c r="D24" s="54"/>
      <c r="E24" s="54"/>
      <c r="F24" s="54"/>
      <c r="G24" s="54"/>
      <c r="H24" s="49"/>
    </row>
    <row r="25" spans="2:8" ht="15">
      <c r="B25" s="39" t="s">
        <v>23</v>
      </c>
      <c r="C25" s="40" t="s">
        <v>24</v>
      </c>
      <c r="D25" s="58">
        <v>2021</v>
      </c>
      <c r="E25" s="28">
        <v>2000</v>
      </c>
      <c r="F25" s="29" t="s">
        <v>25</v>
      </c>
      <c r="G25" s="30">
        <v>1</v>
      </c>
      <c r="H25" s="19">
        <f>E25*G25</f>
        <v>2000</v>
      </c>
    </row>
    <row r="26" spans="2:8" s="1" customFormat="1" ht="15">
      <c r="B26" s="39" t="s">
        <v>26</v>
      </c>
      <c r="C26" s="40" t="s">
        <v>27</v>
      </c>
      <c r="D26" s="59"/>
      <c r="E26" s="28">
        <v>300</v>
      </c>
      <c r="F26" s="29" t="s">
        <v>28</v>
      </c>
      <c r="G26" s="30">
        <v>35</v>
      </c>
      <c r="H26" s="19">
        <f t="shared" ref="H26:H30" si="2">E26*G26</f>
        <v>10500</v>
      </c>
    </row>
    <row r="27" spans="2:8" ht="29">
      <c r="B27" s="39" t="s">
        <v>45</v>
      </c>
      <c r="C27" s="40" t="s">
        <v>46</v>
      </c>
      <c r="D27" s="59"/>
      <c r="E27" s="28">
        <v>100</v>
      </c>
      <c r="F27" s="29" t="s">
        <v>28</v>
      </c>
      <c r="G27" s="30">
        <v>35</v>
      </c>
      <c r="H27" s="19">
        <f t="shared" si="2"/>
        <v>3500</v>
      </c>
    </row>
    <row r="28" spans="2:8" s="1" customFormat="1" ht="15">
      <c r="B28" s="39" t="s">
        <v>29</v>
      </c>
      <c r="C28" s="41" t="s">
        <v>30</v>
      </c>
      <c r="D28" s="59"/>
      <c r="E28" s="28">
        <v>15</v>
      </c>
      <c r="F28" s="29" t="s">
        <v>31</v>
      </c>
      <c r="G28" s="30">
        <v>26</v>
      </c>
      <c r="H28" s="19">
        <f t="shared" si="2"/>
        <v>390</v>
      </c>
    </row>
    <row r="29" spans="2:8" s="27" customFormat="1" ht="15">
      <c r="B29" s="39" t="s">
        <v>32</v>
      </c>
      <c r="C29" s="41" t="s">
        <v>32</v>
      </c>
      <c r="D29" s="59"/>
      <c r="E29" s="28">
        <v>7</v>
      </c>
      <c r="F29" s="29" t="s">
        <v>31</v>
      </c>
      <c r="G29" s="30">
        <v>14</v>
      </c>
      <c r="H29" s="19">
        <f t="shared" si="2"/>
        <v>98</v>
      </c>
    </row>
    <row r="30" spans="2:8" s="27" customFormat="1" ht="15">
      <c r="B30" s="39" t="s">
        <v>33</v>
      </c>
      <c r="C30" s="41" t="s">
        <v>33</v>
      </c>
      <c r="D30" s="60"/>
      <c r="E30" s="28">
        <v>10</v>
      </c>
      <c r="F30" s="29" t="s">
        <v>31</v>
      </c>
      <c r="G30" s="30">
        <v>16</v>
      </c>
      <c r="H30" s="19">
        <f t="shared" si="2"/>
        <v>160</v>
      </c>
    </row>
    <row r="31" spans="2:8" ht="15">
      <c r="B31" s="55" t="s">
        <v>20</v>
      </c>
      <c r="C31" s="56"/>
      <c r="D31" s="56"/>
      <c r="E31" s="56"/>
      <c r="F31" s="56"/>
      <c r="G31" s="57"/>
      <c r="H31" s="26">
        <f>SUM(H25:H30)</f>
        <v>16648</v>
      </c>
    </row>
    <row r="32" spans="2:8" s="1" customFormat="1">
      <c r="B32" s="48" t="s">
        <v>36</v>
      </c>
      <c r="C32" s="54"/>
      <c r="D32" s="54"/>
      <c r="E32" s="54"/>
      <c r="F32" s="54"/>
      <c r="G32" s="54"/>
      <c r="H32" s="49"/>
    </row>
    <row r="33" spans="2:8" ht="15">
      <c r="B33" s="39" t="s">
        <v>23</v>
      </c>
      <c r="C33" s="40" t="s">
        <v>24</v>
      </c>
      <c r="D33" s="58">
        <v>2021</v>
      </c>
      <c r="E33" s="28">
        <v>2000</v>
      </c>
      <c r="F33" s="29" t="s">
        <v>25</v>
      </c>
      <c r="G33" s="30">
        <v>1</v>
      </c>
      <c r="H33" s="19">
        <f>E33*G33</f>
        <v>2000</v>
      </c>
    </row>
    <row r="34" spans="2:8" ht="15">
      <c r="B34" s="39" t="s">
        <v>26</v>
      </c>
      <c r="C34" s="40" t="s">
        <v>27</v>
      </c>
      <c r="D34" s="59"/>
      <c r="E34" s="28">
        <v>300</v>
      </c>
      <c r="F34" s="29" t="s">
        <v>28</v>
      </c>
      <c r="G34" s="30">
        <v>35</v>
      </c>
      <c r="H34" s="19">
        <f t="shared" ref="H34:H38" si="3">E34*G34</f>
        <v>10500</v>
      </c>
    </row>
    <row r="35" spans="2:8" ht="29">
      <c r="B35" s="39" t="s">
        <v>45</v>
      </c>
      <c r="C35" s="40" t="s">
        <v>46</v>
      </c>
      <c r="D35" s="59"/>
      <c r="E35" s="28">
        <v>100</v>
      </c>
      <c r="F35" s="29" t="s">
        <v>28</v>
      </c>
      <c r="G35" s="30">
        <v>35</v>
      </c>
      <c r="H35" s="19">
        <f t="shared" si="3"/>
        <v>3500</v>
      </c>
    </row>
    <row r="36" spans="2:8" ht="15">
      <c r="B36" s="39" t="s">
        <v>29</v>
      </c>
      <c r="C36" s="41" t="s">
        <v>30</v>
      </c>
      <c r="D36" s="59"/>
      <c r="E36" s="28">
        <v>15</v>
      </c>
      <c r="F36" s="29" t="s">
        <v>31</v>
      </c>
      <c r="G36" s="30">
        <v>26</v>
      </c>
      <c r="H36" s="19">
        <f t="shared" si="3"/>
        <v>390</v>
      </c>
    </row>
    <row r="37" spans="2:8" ht="15">
      <c r="B37" s="39" t="s">
        <v>32</v>
      </c>
      <c r="C37" s="41" t="s">
        <v>32</v>
      </c>
      <c r="D37" s="59"/>
      <c r="E37" s="28">
        <v>7</v>
      </c>
      <c r="F37" s="29" t="s">
        <v>31</v>
      </c>
      <c r="G37" s="30">
        <v>14</v>
      </c>
      <c r="H37" s="19">
        <f t="shared" si="3"/>
        <v>98</v>
      </c>
    </row>
    <row r="38" spans="2:8" ht="15">
      <c r="B38" s="39" t="s">
        <v>33</v>
      </c>
      <c r="C38" s="41" t="s">
        <v>33</v>
      </c>
      <c r="D38" s="60"/>
      <c r="E38" s="28">
        <v>10</v>
      </c>
      <c r="F38" s="29" t="s">
        <v>31</v>
      </c>
      <c r="G38" s="30">
        <v>16</v>
      </c>
      <c r="H38" s="19">
        <f t="shared" si="3"/>
        <v>160</v>
      </c>
    </row>
    <row r="39" spans="2:8" ht="15">
      <c r="B39" s="55" t="s">
        <v>20</v>
      </c>
      <c r="C39" s="56"/>
      <c r="D39" s="56"/>
      <c r="E39" s="56"/>
      <c r="F39" s="56"/>
      <c r="G39" s="57"/>
      <c r="H39" s="26">
        <f>SUM(H33:H38)</f>
        <v>16648</v>
      </c>
    </row>
    <row r="40" spans="2:8">
      <c r="B40" s="48" t="s">
        <v>37</v>
      </c>
      <c r="C40" s="54"/>
      <c r="D40" s="54"/>
      <c r="E40" s="54"/>
      <c r="F40" s="54"/>
      <c r="G40" s="54"/>
      <c r="H40" s="49"/>
    </row>
    <row r="41" spans="2:8" ht="15">
      <c r="B41" s="39" t="s">
        <v>23</v>
      </c>
      <c r="C41" s="40" t="s">
        <v>24</v>
      </c>
      <c r="D41" s="58">
        <v>2021</v>
      </c>
      <c r="E41" s="28">
        <v>2000</v>
      </c>
      <c r="F41" s="29" t="s">
        <v>25</v>
      </c>
      <c r="G41" s="30">
        <v>1</v>
      </c>
      <c r="H41" s="19">
        <f>E41*G41</f>
        <v>2000</v>
      </c>
    </row>
    <row r="42" spans="2:8" ht="15">
      <c r="B42" s="39" t="s">
        <v>26</v>
      </c>
      <c r="C42" s="40" t="s">
        <v>27</v>
      </c>
      <c r="D42" s="59"/>
      <c r="E42" s="28">
        <v>300</v>
      </c>
      <c r="F42" s="29" t="s">
        <v>28</v>
      </c>
      <c r="G42" s="30">
        <v>35</v>
      </c>
      <c r="H42" s="19">
        <f t="shared" ref="H42:H46" si="4">E42*G42</f>
        <v>10500</v>
      </c>
    </row>
    <row r="43" spans="2:8" ht="29">
      <c r="B43" s="39" t="s">
        <v>45</v>
      </c>
      <c r="C43" s="40" t="s">
        <v>46</v>
      </c>
      <c r="D43" s="59"/>
      <c r="E43" s="28">
        <v>100</v>
      </c>
      <c r="F43" s="29" t="s">
        <v>28</v>
      </c>
      <c r="G43" s="30">
        <v>35</v>
      </c>
      <c r="H43" s="19">
        <f t="shared" si="4"/>
        <v>3500</v>
      </c>
    </row>
    <row r="44" spans="2:8" ht="15">
      <c r="B44" s="39" t="s">
        <v>29</v>
      </c>
      <c r="C44" s="41" t="s">
        <v>30</v>
      </c>
      <c r="D44" s="59"/>
      <c r="E44" s="28">
        <v>15</v>
      </c>
      <c r="F44" s="29" t="s">
        <v>31</v>
      </c>
      <c r="G44" s="30">
        <v>26</v>
      </c>
      <c r="H44" s="19">
        <f t="shared" si="4"/>
        <v>390</v>
      </c>
    </row>
    <row r="45" spans="2:8" ht="15">
      <c r="B45" s="39" t="s">
        <v>32</v>
      </c>
      <c r="C45" s="41" t="s">
        <v>32</v>
      </c>
      <c r="D45" s="59"/>
      <c r="E45" s="28">
        <v>7</v>
      </c>
      <c r="F45" s="29" t="s">
        <v>31</v>
      </c>
      <c r="G45" s="30">
        <v>14</v>
      </c>
      <c r="H45" s="19">
        <f t="shared" si="4"/>
        <v>98</v>
      </c>
    </row>
    <row r="46" spans="2:8" ht="15">
      <c r="B46" s="39" t="s">
        <v>33</v>
      </c>
      <c r="C46" s="41" t="s">
        <v>33</v>
      </c>
      <c r="D46" s="60"/>
      <c r="E46" s="28">
        <v>10</v>
      </c>
      <c r="F46" s="29" t="s">
        <v>31</v>
      </c>
      <c r="G46" s="30">
        <v>16</v>
      </c>
      <c r="H46" s="19">
        <f t="shared" si="4"/>
        <v>160</v>
      </c>
    </row>
    <row r="47" spans="2:8" ht="15">
      <c r="B47" s="55" t="s">
        <v>20</v>
      </c>
      <c r="C47" s="56"/>
      <c r="D47" s="56"/>
      <c r="E47" s="56"/>
      <c r="F47" s="56"/>
      <c r="G47" s="57"/>
      <c r="H47" s="26">
        <f>SUM(H41:H46)</f>
        <v>16648</v>
      </c>
    </row>
    <row r="48" spans="2:8">
      <c r="B48" s="48" t="s">
        <v>38</v>
      </c>
      <c r="C48" s="54"/>
      <c r="D48" s="54"/>
      <c r="E48" s="54"/>
      <c r="F48" s="54"/>
      <c r="G48" s="54"/>
      <c r="H48" s="49"/>
    </row>
    <row r="49" spans="2:8" ht="15">
      <c r="B49" s="39" t="s">
        <v>23</v>
      </c>
      <c r="C49" s="40" t="s">
        <v>24</v>
      </c>
      <c r="D49" s="58">
        <v>2021</v>
      </c>
      <c r="E49" s="28">
        <v>2000</v>
      </c>
      <c r="F49" s="29" t="s">
        <v>25</v>
      </c>
      <c r="G49" s="30">
        <v>1</v>
      </c>
      <c r="H49" s="19">
        <f>E49*G49</f>
        <v>2000</v>
      </c>
    </row>
    <row r="50" spans="2:8" ht="15">
      <c r="B50" s="39" t="s">
        <v>26</v>
      </c>
      <c r="C50" s="40" t="s">
        <v>27</v>
      </c>
      <c r="D50" s="59"/>
      <c r="E50" s="28">
        <v>300</v>
      </c>
      <c r="F50" s="29" t="s">
        <v>28</v>
      </c>
      <c r="G50" s="30">
        <v>35</v>
      </c>
      <c r="H50" s="19">
        <f t="shared" ref="H50:H54" si="5">E50*G50</f>
        <v>10500</v>
      </c>
    </row>
    <row r="51" spans="2:8" ht="29">
      <c r="B51" s="39" t="s">
        <v>45</v>
      </c>
      <c r="C51" s="40" t="s">
        <v>46</v>
      </c>
      <c r="D51" s="59"/>
      <c r="E51" s="28">
        <v>100</v>
      </c>
      <c r="F51" s="29" t="s">
        <v>28</v>
      </c>
      <c r="G51" s="30">
        <v>35</v>
      </c>
      <c r="H51" s="19">
        <f t="shared" si="5"/>
        <v>3500</v>
      </c>
    </row>
    <row r="52" spans="2:8" ht="15">
      <c r="B52" s="39" t="s">
        <v>29</v>
      </c>
      <c r="C52" s="41" t="s">
        <v>30</v>
      </c>
      <c r="D52" s="59"/>
      <c r="E52" s="28">
        <v>15</v>
      </c>
      <c r="F52" s="29" t="s">
        <v>31</v>
      </c>
      <c r="G52" s="30">
        <v>26</v>
      </c>
      <c r="H52" s="19">
        <f t="shared" si="5"/>
        <v>390</v>
      </c>
    </row>
    <row r="53" spans="2:8" ht="15">
      <c r="B53" s="39" t="s">
        <v>32</v>
      </c>
      <c r="C53" s="41" t="s">
        <v>32</v>
      </c>
      <c r="D53" s="59"/>
      <c r="E53" s="28">
        <v>7</v>
      </c>
      <c r="F53" s="29" t="s">
        <v>31</v>
      </c>
      <c r="G53" s="30">
        <v>14</v>
      </c>
      <c r="H53" s="19">
        <f t="shared" si="5"/>
        <v>98</v>
      </c>
    </row>
    <row r="54" spans="2:8" ht="15">
      <c r="B54" s="39" t="s">
        <v>33</v>
      </c>
      <c r="C54" s="41" t="s">
        <v>33</v>
      </c>
      <c r="D54" s="60"/>
      <c r="E54" s="28">
        <v>10</v>
      </c>
      <c r="F54" s="29" t="s">
        <v>31</v>
      </c>
      <c r="G54" s="30">
        <v>16</v>
      </c>
      <c r="H54" s="19">
        <f t="shared" si="5"/>
        <v>160</v>
      </c>
    </row>
    <row r="55" spans="2:8" ht="15">
      <c r="B55" s="55" t="s">
        <v>20</v>
      </c>
      <c r="C55" s="56"/>
      <c r="D55" s="56"/>
      <c r="E55" s="56"/>
      <c r="F55" s="56"/>
      <c r="G55" s="57"/>
      <c r="H55" s="26">
        <f>SUM(H49:H54)</f>
        <v>16648</v>
      </c>
    </row>
    <row r="56" spans="2:8">
      <c r="B56" s="48" t="s">
        <v>39</v>
      </c>
      <c r="C56" s="54"/>
      <c r="D56" s="54"/>
      <c r="E56" s="54"/>
      <c r="F56" s="54"/>
      <c r="G56" s="54"/>
      <c r="H56" s="49"/>
    </row>
    <row r="57" spans="2:8" ht="15">
      <c r="B57" s="39" t="s">
        <v>23</v>
      </c>
      <c r="C57" s="40" t="s">
        <v>24</v>
      </c>
      <c r="D57" s="58">
        <v>2021</v>
      </c>
      <c r="E57" s="28">
        <v>2000</v>
      </c>
      <c r="F57" s="29" t="s">
        <v>25</v>
      </c>
      <c r="G57" s="30">
        <v>1</v>
      </c>
      <c r="H57" s="19">
        <f>E57*G57</f>
        <v>2000</v>
      </c>
    </row>
    <row r="58" spans="2:8" ht="15">
      <c r="B58" s="39" t="s">
        <v>26</v>
      </c>
      <c r="C58" s="40" t="s">
        <v>27</v>
      </c>
      <c r="D58" s="59"/>
      <c r="E58" s="28">
        <v>300</v>
      </c>
      <c r="F58" s="29" t="s">
        <v>28</v>
      </c>
      <c r="G58" s="30">
        <v>35</v>
      </c>
      <c r="H58" s="19">
        <f t="shared" ref="H58:H62" si="6">E58*G58</f>
        <v>10500</v>
      </c>
    </row>
    <row r="59" spans="2:8" ht="29">
      <c r="B59" s="39" t="s">
        <v>45</v>
      </c>
      <c r="C59" s="40" t="s">
        <v>46</v>
      </c>
      <c r="D59" s="59"/>
      <c r="E59" s="28">
        <v>100</v>
      </c>
      <c r="F59" s="29" t="s">
        <v>28</v>
      </c>
      <c r="G59" s="30">
        <v>35</v>
      </c>
      <c r="H59" s="19">
        <f t="shared" si="6"/>
        <v>3500</v>
      </c>
    </row>
    <row r="60" spans="2:8" ht="15">
      <c r="B60" s="39" t="s">
        <v>29</v>
      </c>
      <c r="C60" s="41" t="s">
        <v>30</v>
      </c>
      <c r="D60" s="59"/>
      <c r="E60" s="28">
        <v>15</v>
      </c>
      <c r="F60" s="29" t="s">
        <v>31</v>
      </c>
      <c r="G60" s="30">
        <v>26</v>
      </c>
      <c r="H60" s="19">
        <f t="shared" si="6"/>
        <v>390</v>
      </c>
    </row>
    <row r="61" spans="2:8" ht="15">
      <c r="B61" s="39" t="s">
        <v>32</v>
      </c>
      <c r="C61" s="41" t="s">
        <v>32</v>
      </c>
      <c r="D61" s="59"/>
      <c r="E61" s="28">
        <v>7</v>
      </c>
      <c r="F61" s="29" t="s">
        <v>31</v>
      </c>
      <c r="G61" s="30">
        <v>14</v>
      </c>
      <c r="H61" s="19">
        <f t="shared" si="6"/>
        <v>98</v>
      </c>
    </row>
    <row r="62" spans="2:8" ht="15">
      <c r="B62" s="39" t="s">
        <v>33</v>
      </c>
      <c r="C62" s="41" t="s">
        <v>33</v>
      </c>
      <c r="D62" s="60"/>
      <c r="E62" s="28">
        <v>10</v>
      </c>
      <c r="F62" s="29" t="s">
        <v>31</v>
      </c>
      <c r="G62" s="30">
        <v>16</v>
      </c>
      <c r="H62" s="19">
        <f t="shared" si="6"/>
        <v>160</v>
      </c>
    </row>
    <row r="63" spans="2:8" ht="15">
      <c r="B63" s="55" t="s">
        <v>20</v>
      </c>
      <c r="C63" s="56"/>
      <c r="D63" s="56"/>
      <c r="E63" s="56"/>
      <c r="F63" s="56"/>
      <c r="G63" s="57"/>
      <c r="H63" s="26">
        <f>SUM(H57:H62)</f>
        <v>16648</v>
      </c>
    </row>
    <row r="64" spans="2:8">
      <c r="B64" s="48" t="s">
        <v>40</v>
      </c>
      <c r="C64" s="54"/>
      <c r="D64" s="54"/>
      <c r="E64" s="54"/>
      <c r="F64" s="54"/>
      <c r="G64" s="54"/>
      <c r="H64" s="49"/>
    </row>
    <row r="65" spans="2:8" ht="15">
      <c r="B65" s="39" t="s">
        <v>23</v>
      </c>
      <c r="C65" s="40" t="s">
        <v>24</v>
      </c>
      <c r="D65" s="58">
        <v>2021</v>
      </c>
      <c r="E65" s="28">
        <v>2000</v>
      </c>
      <c r="F65" s="29" t="s">
        <v>25</v>
      </c>
      <c r="G65" s="30">
        <v>1</v>
      </c>
      <c r="H65" s="19">
        <f>E65*G65</f>
        <v>2000</v>
      </c>
    </row>
    <row r="66" spans="2:8" ht="15">
      <c r="B66" s="39" t="s">
        <v>26</v>
      </c>
      <c r="C66" s="40" t="s">
        <v>27</v>
      </c>
      <c r="D66" s="59"/>
      <c r="E66" s="28">
        <v>300</v>
      </c>
      <c r="F66" s="29" t="s">
        <v>28</v>
      </c>
      <c r="G66" s="30">
        <v>35</v>
      </c>
      <c r="H66" s="19">
        <f t="shared" ref="H66:H70" si="7">E66*G66</f>
        <v>10500</v>
      </c>
    </row>
    <row r="67" spans="2:8" ht="29">
      <c r="B67" s="39" t="s">
        <v>45</v>
      </c>
      <c r="C67" s="40" t="s">
        <v>46</v>
      </c>
      <c r="D67" s="59"/>
      <c r="E67" s="28">
        <v>100</v>
      </c>
      <c r="F67" s="29" t="s">
        <v>28</v>
      </c>
      <c r="G67" s="30">
        <v>35</v>
      </c>
      <c r="H67" s="19">
        <f t="shared" si="7"/>
        <v>3500</v>
      </c>
    </row>
    <row r="68" spans="2:8" ht="15">
      <c r="B68" s="39" t="s">
        <v>29</v>
      </c>
      <c r="C68" s="41" t="s">
        <v>30</v>
      </c>
      <c r="D68" s="59"/>
      <c r="E68" s="28">
        <v>15</v>
      </c>
      <c r="F68" s="29" t="s">
        <v>31</v>
      </c>
      <c r="G68" s="30">
        <v>26</v>
      </c>
      <c r="H68" s="19">
        <f t="shared" si="7"/>
        <v>390</v>
      </c>
    </row>
    <row r="69" spans="2:8" ht="15">
      <c r="B69" s="39" t="s">
        <v>32</v>
      </c>
      <c r="C69" s="41" t="s">
        <v>32</v>
      </c>
      <c r="D69" s="59"/>
      <c r="E69" s="28">
        <v>7</v>
      </c>
      <c r="F69" s="29" t="s">
        <v>31</v>
      </c>
      <c r="G69" s="30">
        <v>14</v>
      </c>
      <c r="H69" s="19">
        <f t="shared" si="7"/>
        <v>98</v>
      </c>
    </row>
    <row r="70" spans="2:8" ht="15">
      <c r="B70" s="39" t="s">
        <v>33</v>
      </c>
      <c r="C70" s="41" t="s">
        <v>33</v>
      </c>
      <c r="D70" s="60"/>
      <c r="E70" s="28">
        <v>10</v>
      </c>
      <c r="F70" s="29" t="s">
        <v>31</v>
      </c>
      <c r="G70" s="30">
        <v>16</v>
      </c>
      <c r="H70" s="19">
        <f t="shared" si="7"/>
        <v>160</v>
      </c>
    </row>
    <row r="71" spans="2:8" ht="15">
      <c r="B71" s="55" t="s">
        <v>20</v>
      </c>
      <c r="C71" s="56"/>
      <c r="D71" s="56"/>
      <c r="E71" s="56"/>
      <c r="F71" s="56"/>
      <c r="G71" s="57"/>
      <c r="H71" s="26">
        <f>SUM(H65:H70)</f>
        <v>16648</v>
      </c>
    </row>
    <row r="72" spans="2:8" ht="15.5" thickBot="1">
      <c r="B72" s="61" t="s">
        <v>8</v>
      </c>
      <c r="C72" s="62"/>
      <c r="D72" s="62"/>
      <c r="E72" s="62"/>
      <c r="F72" s="62"/>
      <c r="G72" s="62"/>
      <c r="H72" s="21">
        <f>H15+H23+H31+H39+H47+H55+H63+H71</f>
        <v>133184</v>
      </c>
    </row>
    <row r="76" spans="2:8">
      <c r="B76" s="22"/>
      <c r="C76" s="23"/>
      <c r="D76" s="23"/>
      <c r="E76" s="24"/>
    </row>
    <row r="77" spans="2:8">
      <c r="B77" s="4"/>
      <c r="C77" s="43"/>
      <c r="D77" s="43"/>
      <c r="E77" s="44"/>
    </row>
    <row r="78" spans="2:8">
      <c r="B78" s="4"/>
      <c r="C78" s="43"/>
      <c r="D78" s="43"/>
      <c r="E78" s="44"/>
    </row>
    <row r="79" spans="2:8">
      <c r="B79" s="4"/>
      <c r="C79" s="43"/>
      <c r="D79" s="43"/>
      <c r="E79" s="44"/>
    </row>
    <row r="80" spans="2:8">
      <c r="B80" s="4"/>
      <c r="C80" s="43"/>
      <c r="D80" s="43"/>
      <c r="E80" s="44"/>
    </row>
    <row r="81" spans="2:5">
      <c r="B81" s="4"/>
      <c r="C81" s="45"/>
      <c r="D81" s="45"/>
      <c r="E81" s="44"/>
    </row>
  </sheetData>
  <mergeCells count="26">
    <mergeCell ref="B1:C1"/>
    <mergeCell ref="B8:H8"/>
    <mergeCell ref="B15:G15"/>
    <mergeCell ref="B72:G72"/>
    <mergeCell ref="B23:G23"/>
    <mergeCell ref="B31:G31"/>
    <mergeCell ref="B39:G39"/>
    <mergeCell ref="B16:H16"/>
    <mergeCell ref="B24:H24"/>
    <mergeCell ref="B32:H32"/>
    <mergeCell ref="B40:H40"/>
    <mergeCell ref="B47:G47"/>
    <mergeCell ref="B48:H48"/>
    <mergeCell ref="B55:G55"/>
    <mergeCell ref="B56:H56"/>
    <mergeCell ref="B63:G63"/>
    <mergeCell ref="B64:H64"/>
    <mergeCell ref="B71:G71"/>
    <mergeCell ref="D9:D14"/>
    <mergeCell ref="D17:D22"/>
    <mergeCell ref="D25:D30"/>
    <mergeCell ref="D33:D38"/>
    <mergeCell ref="D41:D46"/>
    <mergeCell ref="D49:D54"/>
    <mergeCell ref="D57:D62"/>
    <mergeCell ref="D65:D70"/>
  </mergeCells>
  <phoneticPr fontId="8" type="noConversion"/>
  <hyperlinks>
    <hyperlink ref="C4" r:id="rId1" xr:uid="{0C519E8E-FA8D-491A-B822-6F6C39B23C14}"/>
  </hyperlinks>
  <pageMargins left="0.75" right="0.75" top="1" bottom="1" header="0.3" footer="0.3"/>
  <pageSetup paperSize="9" scale="57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20"/>
  <sheetViews>
    <sheetView zoomScale="85" zoomScaleNormal="85" workbookViewId="0">
      <selection activeCell="C40" sqref="C40"/>
    </sheetView>
  </sheetViews>
  <sheetFormatPr defaultColWidth="8.9140625" defaultRowHeight="16.5"/>
  <cols>
    <col min="1" max="1" width="5.08203125" customWidth="1"/>
    <col min="2" max="2" width="26.08203125" style="42" customWidth="1"/>
    <col min="3" max="3" width="31.58203125" style="46" customWidth="1"/>
    <col min="4" max="4" width="16.9140625" style="46" customWidth="1"/>
    <col min="5" max="5" width="11" style="42" customWidth="1"/>
    <col min="6" max="6" width="8.4140625" style="42" customWidth="1"/>
    <col min="7" max="7" width="10.08203125" style="42" customWidth="1"/>
    <col min="8" max="8" width="14.9140625" style="42" customWidth="1"/>
  </cols>
  <sheetData>
    <row r="1" spans="2:8" ht="37.5" customHeight="1">
      <c r="B1" s="47" t="str">
        <f>Summary!B1</f>
        <v>结算单</v>
      </c>
      <c r="C1" s="47"/>
      <c r="D1" s="2"/>
      <c r="E1" s="2"/>
      <c r="F1" s="2"/>
      <c r="G1" s="2"/>
      <c r="H1" s="2"/>
    </row>
    <row r="2" spans="2:8" ht="15">
      <c r="B2" s="3" t="s">
        <v>0</v>
      </c>
      <c r="C2" s="4" t="s">
        <v>1</v>
      </c>
      <c r="D2" s="5"/>
      <c r="E2" s="6"/>
      <c r="F2" s="6"/>
      <c r="G2" s="6"/>
      <c r="H2" s="6"/>
    </row>
    <row r="3" spans="2:8" ht="15">
      <c r="B3" s="3" t="s">
        <v>2</v>
      </c>
      <c r="C3" s="4" t="s">
        <v>21</v>
      </c>
      <c r="D3" s="7"/>
      <c r="E3" s="6"/>
      <c r="F3" s="6"/>
      <c r="G3" s="6"/>
      <c r="H3" s="6"/>
    </row>
    <row r="4" spans="2:8" s="1" customFormat="1" ht="16.5" customHeight="1">
      <c r="B4" s="8" t="s">
        <v>3</v>
      </c>
      <c r="C4" s="38" t="s">
        <v>48</v>
      </c>
      <c r="D4" s="8"/>
      <c r="E4" s="8"/>
      <c r="F4" s="8"/>
      <c r="G4" s="8"/>
      <c r="H4" s="8"/>
    </row>
    <row r="5" spans="2:8" s="1" customFormat="1" ht="16.5" customHeight="1">
      <c r="B5" s="8" t="s">
        <v>4</v>
      </c>
      <c r="C5" s="9"/>
      <c r="D5" s="8"/>
      <c r="E5" s="8"/>
      <c r="F5" s="8"/>
      <c r="G5" s="8"/>
      <c r="H5" s="8"/>
    </row>
    <row r="6" spans="2:8" s="1" customFormat="1" ht="16.5" customHeight="1">
      <c r="B6" s="10"/>
      <c r="C6" s="10"/>
      <c r="D6" s="10"/>
      <c r="E6" s="10"/>
      <c r="F6" s="10"/>
      <c r="G6" s="10"/>
      <c r="H6" s="10"/>
    </row>
    <row r="7" spans="2:8" s="1" customFormat="1" ht="39" customHeight="1">
      <c r="B7" s="11" t="s">
        <v>5</v>
      </c>
      <c r="C7" s="12" t="s">
        <v>13</v>
      </c>
      <c r="D7" s="12" t="s">
        <v>14</v>
      </c>
      <c r="E7" s="13" t="s">
        <v>15</v>
      </c>
      <c r="F7" s="13" t="s">
        <v>16</v>
      </c>
      <c r="G7" s="13" t="s">
        <v>17</v>
      </c>
      <c r="H7" s="14" t="s">
        <v>18</v>
      </c>
    </row>
    <row r="8" spans="2:8" ht="33.75" customHeight="1">
      <c r="B8" s="63" t="s">
        <v>19</v>
      </c>
      <c r="C8" s="64"/>
      <c r="D8" s="64"/>
      <c r="E8" s="64"/>
      <c r="F8" s="64"/>
      <c r="G8" s="64"/>
      <c r="H8" s="51"/>
    </row>
    <row r="9" spans="2:8" ht="15">
      <c r="B9" s="15" t="s">
        <v>41</v>
      </c>
      <c r="C9" s="16"/>
      <c r="D9" s="58">
        <v>2021</v>
      </c>
      <c r="E9" s="28">
        <v>150</v>
      </c>
      <c r="F9" s="17" t="s">
        <v>43</v>
      </c>
      <c r="G9" s="18">
        <v>66</v>
      </c>
      <c r="H9" s="19">
        <f>E9*G9</f>
        <v>9900</v>
      </c>
    </row>
    <row r="10" spans="2:8" ht="15">
      <c r="B10" s="15" t="s">
        <v>42</v>
      </c>
      <c r="C10" s="16"/>
      <c r="D10" s="60"/>
      <c r="E10" s="28">
        <v>400</v>
      </c>
      <c r="F10" s="17" t="s">
        <v>43</v>
      </c>
      <c r="G10" s="18">
        <v>34</v>
      </c>
      <c r="H10" s="19">
        <f>E10*G10</f>
        <v>13600</v>
      </c>
    </row>
    <row r="11" spans="2:8" ht="15">
      <c r="B11" s="61" t="s">
        <v>8</v>
      </c>
      <c r="C11" s="62"/>
      <c r="D11" s="62"/>
      <c r="E11" s="62"/>
      <c r="F11" s="62"/>
      <c r="G11" s="62"/>
      <c r="H11" s="21">
        <f>SUM(H9:H10)</f>
        <v>23500</v>
      </c>
    </row>
    <row r="15" spans="2:8">
      <c r="B15" s="22"/>
      <c r="C15" s="23"/>
      <c r="D15" s="23"/>
      <c r="E15" s="24"/>
    </row>
    <row r="16" spans="2:8">
      <c r="B16" s="4"/>
      <c r="C16" s="43"/>
      <c r="D16" s="43"/>
      <c r="E16" s="44"/>
    </row>
    <row r="17" spans="2:5">
      <c r="B17" s="4"/>
      <c r="C17" s="43"/>
      <c r="D17" s="43"/>
      <c r="E17" s="44"/>
    </row>
    <row r="18" spans="2:5">
      <c r="B18" s="4"/>
      <c r="C18" s="43"/>
      <c r="D18" s="43"/>
      <c r="E18" s="44"/>
    </row>
    <row r="19" spans="2:5">
      <c r="B19" s="4"/>
      <c r="C19" s="43"/>
      <c r="D19" s="43"/>
      <c r="E19" s="44"/>
    </row>
    <row r="20" spans="2:5">
      <c r="B20" s="4"/>
      <c r="C20" s="45"/>
      <c r="D20" s="45"/>
      <c r="E20" s="44"/>
    </row>
  </sheetData>
  <mergeCells count="4">
    <mergeCell ref="B1:C1"/>
    <mergeCell ref="B8:H8"/>
    <mergeCell ref="B11:G11"/>
    <mergeCell ref="D9:D10"/>
  </mergeCells>
  <phoneticPr fontId="8" type="noConversion"/>
  <hyperlinks>
    <hyperlink ref="C4" r:id="rId1" xr:uid="{904204F9-F5A8-4241-8D88-C9A3594E9076}"/>
  </hyperlinks>
  <pageMargins left="0.75" right="0.75" top="1" bottom="1" header="0.3" footer="0.3"/>
  <pageSetup paperSize="9" scale="65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晟斌 魏</cp:lastModifiedBy>
  <cp:lastPrinted>2022-11-24T07:38:41Z</cp:lastPrinted>
  <dcterms:created xsi:type="dcterms:W3CDTF">2016-06-29T09:42:00Z</dcterms:created>
  <dcterms:modified xsi:type="dcterms:W3CDTF">2023-12-20T03:56:25Z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