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\Desktop\麦田\`临时文件\"/>
    </mc:Choice>
  </mc:AlternateContent>
  <xr:revisionPtr revIDLastSave="0" documentId="13_ncr:1_{192182F0-BE94-4FF7-A66C-EDE957ADEA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9" r:id="rId1"/>
    <sheet name="Medical" sheetId="12" r:id="rId2"/>
    <sheet name="Video" sheetId="11" r:id="rId3"/>
    <sheet name="Staffing Fee" sheetId="7" r:id="rId4"/>
  </sheets>
  <calcPr calcId="181029"/>
</workbook>
</file>

<file path=xl/calcChain.xml><?xml version="1.0" encoding="utf-8"?>
<calcChain xmlns="http://schemas.openxmlformats.org/spreadsheetml/2006/main">
  <c r="H19" i="12" l="1"/>
  <c r="H18" i="12"/>
  <c r="H20" i="12" s="1"/>
  <c r="H11" i="7"/>
  <c r="H10" i="7"/>
  <c r="H9" i="7"/>
  <c r="H12" i="7" s="1"/>
  <c r="C13" i="9" s="1"/>
  <c r="H23" i="11"/>
  <c r="H22" i="11"/>
  <c r="H21" i="11"/>
  <c r="H20" i="11"/>
  <c r="H19" i="11"/>
  <c r="H18" i="11"/>
  <c r="H17" i="11"/>
  <c r="H14" i="11"/>
  <c r="H13" i="11"/>
  <c r="H12" i="11"/>
  <c r="H11" i="11"/>
  <c r="H10" i="11"/>
  <c r="H9" i="11"/>
  <c r="H15" i="12"/>
  <c r="H14" i="12"/>
  <c r="H13" i="12"/>
  <c r="H10" i="12"/>
  <c r="H9" i="12"/>
  <c r="H15" i="11" l="1"/>
  <c r="H25" i="11" s="1"/>
  <c r="H16" i="12"/>
  <c r="H11" i="12"/>
  <c r="H21" i="12" s="1"/>
  <c r="H24" i="11"/>
  <c r="C11" i="9" l="1"/>
  <c r="C9" i="9"/>
  <c r="C15" i="9" l="1"/>
  <c r="C20" i="9" s="1"/>
  <c r="C16" i="9" l="1"/>
  <c r="C17" i="9" s="1"/>
</calcChain>
</file>

<file path=xl/sharedStrings.xml><?xml version="1.0" encoding="utf-8"?>
<sst xmlns="http://schemas.openxmlformats.org/spreadsheetml/2006/main" count="155" uniqueCount="84">
  <si>
    <t>Quotation</t>
  </si>
  <si>
    <t>Client:</t>
  </si>
  <si>
    <t>AstraZeneca</t>
  </si>
  <si>
    <t xml:space="preserve">Project Name: </t>
  </si>
  <si>
    <t>恩适得品牌建设及疾病教育材料制作</t>
  </si>
  <si>
    <t>Supplier Contact Information:</t>
  </si>
  <si>
    <t>damon.li@ubs-cn.com</t>
  </si>
  <si>
    <t>Effective Date:</t>
  </si>
  <si>
    <t>2022.12.09</t>
  </si>
  <si>
    <t>Item</t>
  </si>
  <si>
    <t>Cost</t>
  </si>
  <si>
    <t>I. Medical</t>
  </si>
  <si>
    <t>Sub-total</t>
  </si>
  <si>
    <t>II. Video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</si>
  <si>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</si>
  <si>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</si>
  <si>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</si>
  <si>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</si>
  <si>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</si>
  <si>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</si>
  <si>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</si>
  <si>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</si>
  <si>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</si>
  <si>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</si>
  <si>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</si>
  <si>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1、长图文，4P/篇，共5篇</t>
  </si>
  <si>
    <t>2021 ratecard</t>
  </si>
  <si>
    <t>屏</t>
  </si>
  <si>
    <t>包括医学编辑、适量文献检索、文案润色</t>
  </si>
  <si>
    <t>页</t>
  </si>
  <si>
    <t>个</t>
  </si>
  <si>
    <t>Total：</t>
  </si>
  <si>
    <t>2、DA,6P/套 ，共2套</t>
  </si>
  <si>
    <t>包括创意、设计、完稿（不包含租图、拍摄等第三方费用）</t>
  </si>
  <si>
    <t>张</t>
  </si>
  <si>
    <t xml:space="preserve">包括设计、排版、完稿，单页尺寸A4 </t>
  </si>
  <si>
    <t>包括医学编辑及适量文献检索</t>
  </si>
  <si>
    <t>包括视频创意、分镜头脚本、视频文案</t>
  </si>
  <si>
    <t>资深摄像师</t>
  </si>
  <si>
    <t>5年以上相关经验</t>
  </si>
  <si>
    <t>人/天</t>
  </si>
  <si>
    <t>摄像设备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</si>
  <si>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</si>
  <si>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</si>
  <si>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</si>
  <si>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</si>
  <si>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</si>
  <si>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</si>
  <si>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</si>
  <si>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中文字幕</t>
  </si>
  <si>
    <t>分钟</t>
  </si>
  <si>
    <t>产品Video脚本(new work)</t>
  </si>
  <si>
    <t>包括视频创意、医学相关内容撰写、分镜头脚本、视频文案</t>
  </si>
  <si>
    <t>音效</t>
  </si>
  <si>
    <t>片中特效音乐</t>
  </si>
  <si>
    <t>段</t>
  </si>
  <si>
    <t>音乐</t>
  </si>
  <si>
    <t>片中配乐</t>
  </si>
  <si>
    <t>配音</t>
  </si>
  <si>
    <t>中文专业配音</t>
  </si>
  <si>
    <t>二维动画2个  2min/个</t>
  </si>
  <si>
    <t>动画特效</t>
  </si>
  <si>
    <t>二维动画</t>
  </si>
  <si>
    <t>秒</t>
  </si>
  <si>
    <t>项目管理/人员管理 
Service Fee/Staffing Fee</t>
  </si>
  <si>
    <t>Editor</t>
  </si>
  <si>
    <t>小时</t>
  </si>
  <si>
    <t>Account Manager</t>
  </si>
  <si>
    <t>Senior Account Executive</t>
  </si>
  <si>
    <t>海报(new work)</t>
  </si>
  <si>
    <t>根据已有KV进行设计、排版、完稿，尺寸60CM*90CM</t>
  </si>
  <si>
    <t>非DA类文案撰写(new work)</t>
  </si>
  <si>
    <t>如海报、展架、邀请函等</t>
  </si>
  <si>
    <t>3、海报*5张</t>
    <phoneticPr fontId="22" type="noConversion"/>
  </si>
  <si>
    <t>活动Video脚本(new work)</t>
    <phoneticPr fontId="22" type="noConversion"/>
  </si>
  <si>
    <t xml:space="preserve">口播短视频 5个 1min/条 </t>
    <phoneticPr fontId="22" type="noConversion"/>
  </si>
  <si>
    <t>Newsletter内容撰写(new work)</t>
    <phoneticPr fontId="22" type="noConversion"/>
  </si>
  <si>
    <t>产品KV/DA KV (new work)</t>
    <phoneticPr fontId="22" type="noConversion"/>
  </si>
  <si>
    <t>DA内页、手册内页或单页排版 (new work)</t>
    <phoneticPr fontId="22" type="noConversion"/>
  </si>
  <si>
    <t>DA类文案撰写(new work)</t>
    <phoneticPr fontId="22" type="noConversion"/>
  </si>
  <si>
    <t>2021 ratecard</t>
    <phoneticPr fontId="22" type="noConversion"/>
  </si>
  <si>
    <t>适用于年度单项标准报价不涵盖的项目</t>
    <phoneticPr fontId="22" type="noConversion"/>
  </si>
  <si>
    <t>图文长图文</t>
    <phoneticPr fontId="22" type="noConversion"/>
  </si>
  <si>
    <t>含图表设计和文案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</si>
</sst>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3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1" fillId="0" borderId="0"/>
    <xf numFmtId="43" fontId="2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0" fillId="0" borderId="0" xfId="6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7" applyFont="1">
      <alignment vertical="center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5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176" fontId="5" fillId="0" borderId="0" xfId="7" applyNumberFormat="1" applyFont="1" applyAlignment="1">
      <alignment horizontal="left"/>
    </xf>
    <xf numFmtId="0" fontId="4" fillId="0" borderId="0" xfId="5" applyFont="1" applyAlignment="1">
      <alignment wrapText="1"/>
    </xf>
    <xf numFmtId="0" fontId="3" fillId="0" borderId="0" xfId="5" applyFont="1" applyAlignment="1">
      <alignment vertical="center"/>
    </xf>
    <xf numFmtId="0" fontId="6" fillId="0" borderId="0" xfId="2" applyFill="1" applyBorder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3" fillId="0" borderId="0" xfId="5" applyFont="1" applyAlignment="1">
      <alignment horizontal="right" vertical="center"/>
    </xf>
    <xf numFmtId="0" fontId="8" fillId="0" borderId="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 vertical="center"/>
    </xf>
    <xf numFmtId="40" fontId="10" fillId="0" borderId="8" xfId="8" applyNumberFormat="1" applyFont="1" applyBorder="1" applyAlignment="1">
      <alignment horizontal="center" vertical="center"/>
    </xf>
    <xf numFmtId="9" fontId="9" fillId="0" borderId="8" xfId="8" applyNumberFormat="1" applyFont="1" applyBorder="1" applyAlignment="1">
      <alignment horizontal="center" vertical="center"/>
    </xf>
    <xf numFmtId="177" fontId="9" fillId="0" borderId="8" xfId="8" applyNumberFormat="1" applyFont="1" applyBorder="1" applyAlignment="1">
      <alignment horizontal="center" vertical="center"/>
    </xf>
    <xf numFmtId="37" fontId="10" fillId="0" borderId="10" xfId="1" applyNumberFormat="1" applyFont="1" applyFill="1" applyBorder="1" applyAlignment="1">
      <alignment horizontal="center" vertical="center"/>
    </xf>
    <xf numFmtId="176" fontId="3" fillId="3" borderId="13" xfId="5" applyNumberFormat="1" applyFont="1" applyFill="1" applyBorder="1" applyAlignment="1">
      <alignment horizontal="right" vertical="center"/>
    </xf>
    <xf numFmtId="178" fontId="3" fillId="3" borderId="15" xfId="5" applyNumberFormat="1" applyFont="1" applyFill="1" applyBorder="1" applyAlignment="1">
      <alignment horizontal="right" vertical="center"/>
    </xf>
    <xf numFmtId="176" fontId="3" fillId="0" borderId="0" xfId="7" applyNumberFormat="1" applyFont="1" applyAlignment="1"/>
    <xf numFmtId="176" fontId="3" fillId="0" borderId="0" xfId="7" applyNumberFormat="1" applyFont="1" applyAlignment="1">
      <alignment wrapText="1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left" vertical="center"/>
    </xf>
    <xf numFmtId="176" fontId="4" fillId="0" borderId="0" xfId="7" applyNumberFormat="1" applyFont="1" applyAlignment="1">
      <alignment horizontal="left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7" applyFont="1">
      <alignment vertical="center"/>
    </xf>
    <xf numFmtId="0" fontId="7" fillId="0" borderId="0" xfId="7" applyFont="1">
      <alignment vertical="center"/>
    </xf>
    <xf numFmtId="0" fontId="5" fillId="0" borderId="0" xfId="5" applyFont="1" applyAlignment="1">
      <alignment vertical="center" wrapText="1"/>
    </xf>
    <xf numFmtId="176" fontId="5" fillId="0" borderId="0" xfId="7" applyNumberFormat="1" applyFont="1" applyAlignment="1">
      <alignment horizontal="center"/>
    </xf>
    <xf numFmtId="0" fontId="5" fillId="0" borderId="0" xfId="5" applyFont="1" applyAlignment="1">
      <alignment wrapText="1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1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9" fontId="15" fillId="0" borderId="8" xfId="10" applyNumberFormat="1" applyFont="1" applyBorder="1" applyAlignment="1">
      <alignment horizontal="right" vertical="center"/>
    </xf>
    <xf numFmtId="0" fontId="12" fillId="0" borderId="8" xfId="4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8" applyFont="1" applyBorder="1" applyAlignment="1">
      <alignment horizontal="center" vertical="center"/>
    </xf>
    <xf numFmtId="37" fontId="16" fillId="0" borderId="10" xfId="10" applyNumberFormat="1" applyFont="1" applyFill="1" applyBorder="1" applyAlignment="1">
      <alignment horizontal="center" vertical="center"/>
    </xf>
    <xf numFmtId="178" fontId="7" fillId="3" borderId="15" xfId="5" applyNumberFormat="1" applyFont="1" applyFill="1" applyBorder="1" applyAlignment="1">
      <alignment horizontal="right" vertical="center"/>
    </xf>
    <xf numFmtId="176" fontId="7" fillId="0" borderId="0" xfId="7" applyNumberFormat="1" applyFont="1" applyAlignment="1"/>
    <xf numFmtId="176" fontId="7" fillId="0" borderId="0" xfId="7" applyNumberFormat="1" applyFont="1" applyAlignment="1">
      <alignment wrapText="1"/>
    </xf>
    <xf numFmtId="0" fontId="7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left" vertical="center"/>
    </xf>
    <xf numFmtId="176" fontId="5" fillId="0" borderId="0" xfId="7" applyNumberFormat="1" applyFont="1" applyAlignment="1">
      <alignment horizontal="left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 wrapText="1"/>
    </xf>
    <xf numFmtId="178" fontId="3" fillId="5" borderId="21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9" fillId="0" borderId="0" xfId="7" applyNumberFormat="1" applyFont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2" fillId="0" borderId="0" xfId="7" applyFont="1" applyAlignment="1">
      <alignment horizontal="center" vertical="center"/>
    </xf>
    <xf numFmtId="0" fontId="7" fillId="2" borderId="4" xfId="5" applyFont="1" applyFill="1" applyBorder="1" applyAlignment="1">
      <alignment horizontal="left" vertical="center"/>
    </xf>
    <xf numFmtId="0" fontId="3" fillId="2" borderId="6" xfId="5" applyFont="1" applyFill="1" applyBorder="1" applyAlignment="1">
      <alignment horizontal="left" vertical="center"/>
    </xf>
    <xf numFmtId="0" fontId="7" fillId="2" borderId="7" xfId="5" applyFont="1" applyFill="1" applyBorder="1" applyAlignment="1">
      <alignment horizontal="left" vertical="center"/>
    </xf>
    <xf numFmtId="0" fontId="3" fillId="2" borderId="10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6" fontId="7" fillId="3" borderId="13" xfId="5" applyNumberFormat="1" applyFont="1" applyFill="1" applyBorder="1" applyAlignment="1">
      <alignment horizontal="right" vertical="center"/>
    </xf>
    <xf numFmtId="176" fontId="7" fillId="3" borderId="14" xfId="5" applyNumberFormat="1" applyFont="1" applyFill="1" applyBorder="1" applyAlignment="1">
      <alignment horizontal="right" vertical="center"/>
    </xf>
    <xf numFmtId="39" fontId="15" fillId="0" borderId="16" xfId="10" applyNumberFormat="1" applyFont="1" applyBorder="1" applyAlignment="1">
      <alignment horizontal="center" vertical="center"/>
    </xf>
    <xf numFmtId="39" fontId="15" fillId="0" borderId="17" xfId="10" applyNumberFormat="1" applyFont="1" applyBorder="1" applyAlignment="1">
      <alignment horizontal="center" vertical="center"/>
    </xf>
    <xf numFmtId="39" fontId="9" fillId="0" borderId="16" xfId="10" applyNumberFormat="1" applyFont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5" xfId="5" applyFont="1" applyFill="1" applyBorder="1" applyAlignment="1">
      <alignment horizontal="left" vertical="center"/>
    </xf>
    <xf numFmtId="0" fontId="14" fillId="2" borderId="6" xfId="5" applyFont="1" applyFill="1" applyBorder="1" applyAlignment="1">
      <alignment horizontal="left" vertical="center"/>
    </xf>
    <xf numFmtId="0" fontId="7" fillId="0" borderId="4" xfId="7" applyFont="1" applyBorder="1" applyAlignment="1">
      <alignment horizontal="right" vertical="center" wrapText="1"/>
    </xf>
    <xf numFmtId="0" fontId="7" fillId="0" borderId="5" xfId="7" applyFont="1" applyBorder="1" applyAlignment="1">
      <alignment horizontal="right" vertical="center" wrapText="1"/>
    </xf>
    <xf numFmtId="0" fontId="7" fillId="0" borderId="18" xfId="7" applyFont="1" applyBorder="1" applyAlignment="1">
      <alignment horizontal="right" vertical="center" wrapText="1"/>
    </xf>
    <xf numFmtId="0" fontId="8" fillId="2" borderId="4" xfId="5" applyFont="1" applyFill="1" applyBorder="1" applyAlignment="1">
      <alignment horizontal="left" vertical="center"/>
    </xf>
    <xf numFmtId="176" fontId="3" fillId="3" borderId="13" xfId="5" applyNumberFormat="1" applyFont="1" applyFill="1" applyBorder="1" applyAlignment="1">
      <alignment horizontal="right" vertical="center"/>
    </xf>
    <xf numFmtId="176" fontId="3" fillId="3" borderId="14" xfId="5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left" vertical="center"/>
    </xf>
    <xf numFmtId="0" fontId="8" fillId="2" borderId="6" xfId="5" applyFont="1" applyFill="1" applyBorder="1" applyAlignment="1">
      <alignment horizontal="left" vertical="center"/>
    </xf>
    <xf numFmtId="0" fontId="3" fillId="0" borderId="4" xfId="7" applyFont="1" applyBorder="1" applyAlignment="1">
      <alignment horizontal="right" vertical="center" wrapText="1"/>
    </xf>
    <xf numFmtId="0" fontId="3" fillId="0" borderId="5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3" fillId="2" borderId="5" xfId="5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1">
    <cellStyle name="百分比" xfId="3" builtinId="5"/>
    <cellStyle name="常规" xfId="0" builtinId="0"/>
    <cellStyle name="常规 2" xfId="7" xr:uid="{00000000-0005-0000-0000-000034000000}"/>
    <cellStyle name="常规 6" xfId="4" xr:uid="{00000000-0005-0000-0000-00000D000000}"/>
    <cellStyle name="常规_flash" xfId="6" xr:uid="{00000000-0005-0000-0000-00002A000000}"/>
    <cellStyle name="常规_quotation GW" xfId="8" xr:uid="{00000000-0005-0000-0000-000035000000}"/>
    <cellStyle name="常规_长城会短信相关活动报价1016" xfId="5" xr:uid="{00000000-0005-0000-0000-000024000000}"/>
    <cellStyle name="超链接" xfId="2" builtinId="8"/>
    <cellStyle name="千位分隔" xfId="1" builtinId="3"/>
    <cellStyle name="千位分隔 2 3" xfId="10" xr:uid="{00000000-0005-0000-0000-000037000000}"/>
    <cellStyle name="样式 1" xfId="9" xr:uid="{00000000-0005-0000-0000-000036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ey.ge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7"/>
  <sheetViews>
    <sheetView tabSelected="1" workbookViewId="0">
      <selection activeCell="D15" sqref="D15"/>
    </sheetView>
  </sheetViews>
  <sheetFormatPr defaultColWidth="8.8984375" defaultRowHeight="15.6"/>
  <cols>
    <col min="1" max="1" width="5.09765625" customWidth="1"/>
    <col min="2" max="2" width="39.59765625" customWidth="1"/>
    <col min="3" max="3" width="35.09765625" customWidth="1"/>
    <col min="4" max="4" width="19.3984375" customWidth="1"/>
  </cols>
  <sheetData>
    <row r="1" spans="2:3" ht="37.5" customHeight="1">
      <c r="B1" s="77" t="s">
        <v>0</v>
      </c>
      <c r="C1" s="77"/>
    </row>
    <row r="2" spans="2:3">
      <c r="B2" s="5" t="s">
        <v>1</v>
      </c>
      <c r="C2" s="6" t="s">
        <v>2</v>
      </c>
    </row>
    <row r="3" spans="2:3">
      <c r="B3" s="5" t="s">
        <v>3</v>
      </c>
      <c r="C3" s="9" t="s">
        <v>4</v>
      </c>
    </row>
    <row r="4" spans="2:3" s="1" customFormat="1" ht="16.5" customHeight="1">
      <c r="B4" s="11" t="s">
        <v>5</v>
      </c>
      <c r="C4" s="12" t="s">
        <v>6</v>
      </c>
    </row>
    <row r="5" spans="2:3" s="1" customFormat="1" ht="16.5" customHeight="1">
      <c r="B5" s="11" t="s">
        <v>7</v>
      </c>
      <c r="C5" s="13" t="s">
        <v>8</v>
      </c>
    </row>
    <row r="6" spans="2:3" s="1" customFormat="1" ht="16.5" customHeight="1">
      <c r="B6" s="14"/>
      <c r="C6" s="14"/>
    </row>
    <row r="7" spans="2:3" s="1" customFormat="1" ht="30.75" customHeight="1">
      <c r="B7" s="15" t="s">
        <v>9</v>
      </c>
      <c r="C7" s="18" t="s">
        <v>10</v>
      </c>
    </row>
    <row r="8" spans="2:3" s="1" customFormat="1">
      <c r="B8" s="78" t="s">
        <v>11</v>
      </c>
      <c r="C8" s="79"/>
    </row>
    <row r="9" spans="2:3">
      <c r="B9" s="65" t="s">
        <v>12</v>
      </c>
      <c r="C9" s="36">
        <f>Medical!H21</f>
        <v>70350</v>
      </c>
    </row>
    <row r="10" spans="2:3" s="1" customFormat="1">
      <c r="B10" s="80" t="s">
        <v>13</v>
      </c>
      <c r="C10" s="81"/>
    </row>
    <row r="11" spans="2:3">
      <c r="B11" s="65" t="s">
        <v>12</v>
      </c>
      <c r="C11" s="66">
        <f>Video!H25</f>
        <v>242400</v>
      </c>
    </row>
    <row r="12" spans="2:3" s="1" customFormat="1">
      <c r="B12" s="82" t="s">
        <v>14</v>
      </c>
      <c r="C12" s="79"/>
    </row>
    <row r="13" spans="2:3">
      <c r="B13" s="65" t="s">
        <v>12</v>
      </c>
      <c r="C13" s="36">
        <f>'Staffing Fee'!H12</f>
        <v>32400</v>
      </c>
    </row>
    <row r="14" spans="2:3" ht="3.75" customHeight="1">
      <c r="B14" s="83"/>
      <c r="C14" s="84"/>
    </row>
    <row r="15" spans="2:3">
      <c r="B15" s="67" t="s">
        <v>12</v>
      </c>
      <c r="C15" s="68">
        <f>C9+C11+C13</f>
        <v>345150</v>
      </c>
    </row>
    <row r="16" spans="2:3">
      <c r="B16" s="67" t="s">
        <v>15</v>
      </c>
      <c r="C16" s="68">
        <f>C15*0.06</f>
        <v>20709</v>
      </c>
    </row>
    <row r="17" spans="2:3">
      <c r="B17" s="25" t="s">
        <v>16</v>
      </c>
      <c r="C17" s="26">
        <f>C15+C16</f>
        <v>365859</v>
      </c>
    </row>
    <row r="18" spans="2:3">
      <c r="B18" s="69" t="s">
        <v>17</v>
      </c>
    </row>
    <row r="20" spans="2:3">
      <c r="B20" s="70" t="s">
        <v>18</v>
      </c>
      <c r="C20" s="71">
        <f>C13/C15</f>
        <v>9.3872229465449805E-2</v>
      </c>
    </row>
    <row r="22" spans="2:3">
      <c r="B22" s="27"/>
    </row>
    <row r="23" spans="2:3">
      <c r="B23" s="72"/>
    </row>
    <row r="24" spans="2:3">
      <c r="B24" s="72"/>
    </row>
    <row r="25" spans="2:3">
      <c r="B25" s="72"/>
    </row>
    <row r="26" spans="2:3">
      <c r="B26" s="72"/>
    </row>
    <row r="27" spans="2:3">
      <c r="B27" s="72"/>
    </row>
  </sheetData>
  <mergeCells count="5">
    <mergeCell ref="B1:C1"/>
    <mergeCell ref="B8:C8"/>
    <mergeCell ref="B10:C10"/>
    <mergeCell ref="B12:C12"/>
    <mergeCell ref="B14:C14"/>
  </mergeCells>
  <phoneticPr fontId="22" type="noConversion"/>
  <hyperlinks>
    <hyperlink ref="C4" r:id="rId1" xr:uid="{00000000-0004-0000-0000-000000000000}"/>
  </hyperlinks>
  <pageMargins left="0.75" right="0.75" top="1" bottom="1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0"/>
  <sheetViews>
    <sheetView zoomScale="115" zoomScaleNormal="115" workbookViewId="0">
      <selection activeCell="C13" sqref="C13"/>
    </sheetView>
  </sheetViews>
  <sheetFormatPr defaultColWidth="8.8984375" defaultRowHeight="17.399999999999999"/>
  <cols>
    <col min="1" max="1" width="5.09765625" customWidth="1"/>
    <col min="2" max="2" width="34.3984375" style="38" customWidth="1"/>
    <col min="3" max="3" width="46.5" style="39" customWidth="1"/>
    <col min="4" max="4" width="17.59765625" style="39" customWidth="1"/>
    <col min="5" max="5" width="11" style="38" customWidth="1"/>
    <col min="6" max="6" width="8.3984375" style="38" customWidth="1"/>
    <col min="7" max="7" width="10.09765625" style="38" customWidth="1"/>
    <col min="8" max="8" width="14.8984375" style="38" customWidth="1"/>
    <col min="9" max="9" width="13.59765625" customWidth="1"/>
  </cols>
  <sheetData>
    <row r="1" spans="2:8" ht="37.5" customHeight="1">
      <c r="B1" s="90" t="s">
        <v>0</v>
      </c>
      <c r="C1" s="90"/>
      <c r="D1" s="40"/>
      <c r="E1" s="40"/>
      <c r="F1" s="40"/>
      <c r="G1" s="40"/>
      <c r="H1" s="40"/>
    </row>
    <row r="2" spans="2:8" ht="15.6">
      <c r="B2" s="41" t="s">
        <v>1</v>
      </c>
      <c r="C2" s="9" t="s">
        <v>2</v>
      </c>
      <c r="D2" s="42"/>
      <c r="E2" s="43"/>
      <c r="F2" s="43"/>
      <c r="G2" s="43"/>
      <c r="H2" s="43"/>
    </row>
    <row r="3" spans="2:8" ht="15.6">
      <c r="B3" s="41" t="s">
        <v>3</v>
      </c>
      <c r="C3" s="9" t="s">
        <v>4</v>
      </c>
      <c r="D3" s="44"/>
      <c r="E3" s="43"/>
      <c r="F3" s="43"/>
      <c r="G3" s="43"/>
      <c r="H3" s="43"/>
    </row>
    <row r="4" spans="2:8" s="1" customFormat="1" ht="16.5" customHeight="1">
      <c r="B4" s="45" t="s">
        <v>5</v>
      </c>
      <c r="C4" s="12" t="s">
        <v>6</v>
      </c>
      <c r="D4" s="45"/>
      <c r="E4" s="45"/>
      <c r="F4" s="45"/>
      <c r="G4" s="45"/>
      <c r="H4" s="45"/>
    </row>
    <row r="5" spans="2:8" s="1" customFormat="1" ht="16.5" customHeight="1">
      <c r="B5" s="45" t="s">
        <v>7</v>
      </c>
      <c r="C5" s="13" t="s">
        <v>8</v>
      </c>
      <c r="D5" s="45"/>
      <c r="E5" s="45"/>
      <c r="F5" s="45"/>
      <c r="G5" s="45"/>
      <c r="H5" s="45"/>
    </row>
    <row r="6" spans="2:8" s="1" customFormat="1" ht="16.5" customHeight="1">
      <c r="B6" s="46"/>
      <c r="C6" s="46"/>
      <c r="D6" s="46"/>
      <c r="E6" s="46"/>
      <c r="F6" s="46"/>
      <c r="G6" s="46"/>
      <c r="H6" s="46"/>
    </row>
    <row r="7" spans="2:8" s="1" customFormat="1" ht="30.75" customHeight="1">
      <c r="B7" s="47" t="s">
        <v>9</v>
      </c>
      <c r="C7" s="48" t="s">
        <v>19</v>
      </c>
      <c r="D7" s="48" t="s">
        <v>20</v>
      </c>
      <c r="E7" s="49" t="s">
        <v>21</v>
      </c>
      <c r="F7" s="49" t="s">
        <v>22</v>
      </c>
      <c r="G7" s="49" t="s">
        <v>23</v>
      </c>
      <c r="H7" s="50" t="s">
        <v>24</v>
      </c>
    </row>
    <row r="8" spans="2:8" s="1" customFormat="1" ht="16.2">
      <c r="B8" s="91" t="s">
        <v>25</v>
      </c>
      <c r="C8" s="92"/>
      <c r="D8" s="92"/>
      <c r="E8" s="92"/>
      <c r="F8" s="92"/>
      <c r="G8" s="92"/>
      <c r="H8" s="93"/>
    </row>
    <row r="9" spans="2:8" s="1" customFormat="1">
      <c r="B9" s="76" t="s">
        <v>82</v>
      </c>
      <c r="C9" s="20" t="s">
        <v>83</v>
      </c>
      <c r="D9" s="87" t="s">
        <v>26</v>
      </c>
      <c r="E9" s="52">
        <v>1000</v>
      </c>
      <c r="F9" s="53" t="s">
        <v>27</v>
      </c>
      <c r="G9" s="54">
        <v>20</v>
      </c>
      <c r="H9" s="55">
        <f t="shared" ref="H9:H10" si="0">G9*E9</f>
        <v>20000</v>
      </c>
    </row>
    <row r="10" spans="2:8" s="1" customFormat="1">
      <c r="B10" s="76" t="s">
        <v>76</v>
      </c>
      <c r="C10" s="51" t="s">
        <v>28</v>
      </c>
      <c r="D10" s="88"/>
      <c r="E10" s="52">
        <v>800</v>
      </c>
      <c r="F10" s="53" t="s">
        <v>29</v>
      </c>
      <c r="G10" s="54">
        <v>20</v>
      </c>
      <c r="H10" s="55">
        <f t="shared" si="0"/>
        <v>16000</v>
      </c>
    </row>
    <row r="11" spans="2:8" s="1" customFormat="1" ht="15.6" customHeight="1">
      <c r="B11" s="94" t="s">
        <v>31</v>
      </c>
      <c r="C11" s="95"/>
      <c r="D11" s="95"/>
      <c r="E11" s="95"/>
      <c r="F11" s="95"/>
      <c r="G11" s="96"/>
      <c r="H11" s="55">
        <f>SUM(H9:H10)</f>
        <v>36000</v>
      </c>
    </row>
    <row r="12" spans="2:8" s="1" customFormat="1" ht="16.2">
      <c r="B12" s="91" t="s">
        <v>32</v>
      </c>
      <c r="C12" s="92"/>
      <c r="D12" s="92"/>
      <c r="E12" s="92"/>
      <c r="F12" s="92"/>
      <c r="G12" s="92"/>
      <c r="H12" s="93"/>
    </row>
    <row r="13" spans="2:8" s="1" customFormat="1">
      <c r="B13" s="76" t="s">
        <v>77</v>
      </c>
      <c r="C13" s="51" t="s">
        <v>33</v>
      </c>
      <c r="D13" s="89" t="s">
        <v>80</v>
      </c>
      <c r="E13" s="52">
        <v>6400</v>
      </c>
      <c r="F13" s="53" t="s">
        <v>34</v>
      </c>
      <c r="G13" s="54">
        <v>2</v>
      </c>
      <c r="H13" s="55">
        <f t="shared" ref="H13:H15" si="1">G13*E13</f>
        <v>12800</v>
      </c>
    </row>
    <row r="14" spans="2:8" s="1" customFormat="1">
      <c r="B14" s="76" t="s">
        <v>78</v>
      </c>
      <c r="C14" s="51" t="s">
        <v>35</v>
      </c>
      <c r="D14" s="88"/>
      <c r="E14" s="52">
        <v>630</v>
      </c>
      <c r="F14" s="53" t="s">
        <v>29</v>
      </c>
      <c r="G14" s="54">
        <v>10</v>
      </c>
      <c r="H14" s="55">
        <f t="shared" si="1"/>
        <v>6300</v>
      </c>
    </row>
    <row r="15" spans="2:8">
      <c r="B15" s="76" t="s">
        <v>79</v>
      </c>
      <c r="C15" s="51" t="s">
        <v>36</v>
      </c>
      <c r="D15" s="88"/>
      <c r="E15" s="52">
        <v>800</v>
      </c>
      <c r="F15" s="53" t="s">
        <v>29</v>
      </c>
      <c r="G15" s="56">
        <v>10</v>
      </c>
      <c r="H15" s="57">
        <f t="shared" si="1"/>
        <v>8000</v>
      </c>
    </row>
    <row r="16" spans="2:8" s="1" customFormat="1" ht="15.6" customHeight="1">
      <c r="B16" s="94" t="s">
        <v>31</v>
      </c>
      <c r="C16" s="95"/>
      <c r="D16" s="95"/>
      <c r="E16" s="95"/>
      <c r="F16" s="95"/>
      <c r="G16" s="96"/>
      <c r="H16" s="55">
        <f>SUM(H13:H15)</f>
        <v>27100</v>
      </c>
    </row>
    <row r="17" spans="2:8" s="1" customFormat="1" ht="16.2">
      <c r="B17" s="97" t="s">
        <v>73</v>
      </c>
      <c r="C17" s="92"/>
      <c r="D17" s="92"/>
      <c r="E17" s="92"/>
      <c r="F17" s="92"/>
      <c r="G17" s="92"/>
      <c r="H17" s="93"/>
    </row>
    <row r="18" spans="2:8" s="1" customFormat="1" ht="15.6">
      <c r="B18" s="73" t="s">
        <v>69</v>
      </c>
      <c r="C18" s="74" t="s">
        <v>70</v>
      </c>
      <c r="D18" s="87" t="s">
        <v>26</v>
      </c>
      <c r="E18" s="75">
        <v>1000</v>
      </c>
      <c r="F18" s="75" t="s">
        <v>34</v>
      </c>
      <c r="G18" s="54">
        <v>5</v>
      </c>
      <c r="H18" s="55">
        <f t="shared" ref="H18:H19" si="2">G18*E18</f>
        <v>5000</v>
      </c>
    </row>
    <row r="19" spans="2:8" s="1" customFormat="1" ht="15.6">
      <c r="B19" s="73" t="s">
        <v>71</v>
      </c>
      <c r="C19" s="74" t="s">
        <v>72</v>
      </c>
      <c r="D19" s="88"/>
      <c r="E19" s="75">
        <v>450</v>
      </c>
      <c r="F19" s="75" t="s">
        <v>30</v>
      </c>
      <c r="G19" s="54">
        <v>5</v>
      </c>
      <c r="H19" s="55">
        <f t="shared" si="2"/>
        <v>2250</v>
      </c>
    </row>
    <row r="20" spans="2:8" s="1" customFormat="1" ht="15.6" customHeight="1">
      <c r="B20" s="94" t="s">
        <v>31</v>
      </c>
      <c r="C20" s="95"/>
      <c r="D20" s="95"/>
      <c r="E20" s="95"/>
      <c r="F20" s="95"/>
      <c r="G20" s="96"/>
      <c r="H20" s="55">
        <f>SUM(H18:H19)</f>
        <v>7250</v>
      </c>
    </row>
    <row r="21" spans="2:8" ht="15.6">
      <c r="B21" s="85" t="s">
        <v>12</v>
      </c>
      <c r="C21" s="86"/>
      <c r="D21" s="86"/>
      <c r="E21" s="86"/>
      <c r="F21" s="86"/>
      <c r="G21" s="86"/>
      <c r="H21" s="58">
        <f>+H20+H11+H16</f>
        <v>70350</v>
      </c>
    </row>
    <row r="25" spans="2:8">
      <c r="B25" s="59"/>
      <c r="C25" s="60"/>
      <c r="D25" s="60"/>
      <c r="E25" s="61"/>
    </row>
    <row r="26" spans="2:8">
      <c r="B26" s="9"/>
      <c r="C26" s="62"/>
      <c r="D26" s="62"/>
      <c r="E26" s="63"/>
    </row>
    <row r="27" spans="2:8">
      <c r="B27" s="9"/>
      <c r="C27" s="62"/>
      <c r="D27" s="62"/>
      <c r="E27" s="63"/>
    </row>
    <row r="28" spans="2:8">
      <c r="B28" s="9"/>
      <c r="C28" s="62"/>
      <c r="D28" s="62"/>
      <c r="E28" s="63"/>
    </row>
    <row r="29" spans="2:8">
      <c r="B29" s="9"/>
      <c r="C29" s="62"/>
      <c r="D29" s="62"/>
      <c r="E29" s="63"/>
    </row>
    <row r="30" spans="2:8">
      <c r="B30" s="9"/>
      <c r="C30" s="64"/>
      <c r="D30" s="64"/>
      <c r="E30" s="63"/>
    </row>
  </sheetData>
  <mergeCells count="11">
    <mergeCell ref="B21:G21"/>
    <mergeCell ref="D9:D10"/>
    <mergeCell ref="D13:D15"/>
    <mergeCell ref="B1:C1"/>
    <mergeCell ref="B8:H8"/>
    <mergeCell ref="B11:G11"/>
    <mergeCell ref="B12:H12"/>
    <mergeCell ref="B16:G16"/>
    <mergeCell ref="B17:H17"/>
    <mergeCell ref="D18:D19"/>
    <mergeCell ref="B20:G20"/>
  </mergeCells>
  <phoneticPr fontId="22" type="noConversion"/>
  <hyperlinks>
    <hyperlink ref="C4" r:id="rId1" xr:uid="{00000000-0004-0000-0100-000000000000}"/>
  </hyperlinks>
  <pageMargins left="0.7" right="0.7" top="0.75" bottom="0.75" header="0.3" footer="0.3"/>
  <pageSetup paperSize="9" scale="8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"/>
  <sheetViews>
    <sheetView workbookViewId="0">
      <selection activeCell="E23" sqref="E23"/>
    </sheetView>
  </sheetViews>
  <sheetFormatPr defaultColWidth="8.8984375" defaultRowHeight="17.399999999999999"/>
  <cols>
    <col min="1" max="1" width="6.3984375" customWidth="1"/>
    <col min="2" max="2" width="28.3984375" style="2" customWidth="1"/>
    <col min="3" max="3" width="31.8984375" style="2" customWidth="1"/>
    <col min="4" max="4" width="11.8984375" style="2" customWidth="1"/>
    <col min="5" max="5" width="8.8984375" style="2"/>
    <col min="6" max="6" width="10" style="2" customWidth="1"/>
    <col min="7" max="7" width="11.3984375" style="2" customWidth="1"/>
    <col min="8" max="8" width="12.3984375" style="2" bestFit="1" customWidth="1"/>
    <col min="9" max="9" width="12.69921875"/>
    <col min="10" max="10" width="12.796875"/>
  </cols>
  <sheetData>
    <row r="1" spans="2:9" ht="39.6">
      <c r="B1" s="77" t="s">
        <v>0</v>
      </c>
      <c r="C1" s="77"/>
      <c r="D1" s="4"/>
      <c r="E1" s="4"/>
      <c r="F1" s="4"/>
      <c r="G1" s="4"/>
      <c r="H1" s="4"/>
    </row>
    <row r="2" spans="2:9" ht="15.6">
      <c r="B2" s="5" t="s">
        <v>1</v>
      </c>
      <c r="C2" s="6" t="s">
        <v>2</v>
      </c>
      <c r="D2" s="7"/>
      <c r="E2" s="8"/>
      <c r="F2" s="8"/>
      <c r="G2" s="8"/>
      <c r="H2" s="8"/>
    </row>
    <row r="3" spans="2:9" ht="15.6">
      <c r="B3" s="5" t="s">
        <v>3</v>
      </c>
      <c r="C3" s="9" t="s">
        <v>4</v>
      </c>
      <c r="D3" s="10"/>
      <c r="E3" s="8"/>
      <c r="F3" s="8"/>
      <c r="G3" s="8"/>
      <c r="H3" s="8"/>
    </row>
    <row r="4" spans="2:9" ht="15.6">
      <c r="B4" s="11" t="s">
        <v>5</v>
      </c>
      <c r="C4" s="12" t="s">
        <v>6</v>
      </c>
      <c r="D4" s="11"/>
      <c r="E4" s="11"/>
      <c r="F4" s="11"/>
      <c r="G4" s="11"/>
      <c r="H4" s="11"/>
    </row>
    <row r="5" spans="2:9" ht="15.6">
      <c r="B5" s="11" t="s">
        <v>7</v>
      </c>
      <c r="C5" s="13" t="s">
        <v>8</v>
      </c>
      <c r="D5" s="11"/>
      <c r="E5" s="11"/>
      <c r="F5" s="11"/>
      <c r="G5" s="11"/>
      <c r="H5" s="11"/>
    </row>
    <row r="6" spans="2:9" ht="15.6">
      <c r="B6" s="14"/>
      <c r="C6" s="14"/>
      <c r="D6" s="14"/>
      <c r="E6" s="14"/>
      <c r="F6" s="14"/>
      <c r="G6" s="14"/>
      <c r="H6" s="14"/>
    </row>
    <row r="7" spans="2:9" ht="64.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spans="2:9" ht="15.9" customHeight="1">
      <c r="B8" s="97" t="s">
        <v>75</v>
      </c>
      <c r="C8" s="103"/>
      <c r="D8" s="103"/>
      <c r="E8" s="103"/>
      <c r="F8" s="103"/>
      <c r="G8" s="103"/>
      <c r="H8" s="104"/>
    </row>
    <row r="9" spans="2:9" ht="15.6">
      <c r="B9" s="33" t="s">
        <v>74</v>
      </c>
      <c r="C9" s="34" t="s">
        <v>37</v>
      </c>
      <c r="D9" s="100" t="s">
        <v>80</v>
      </c>
      <c r="E9" s="21">
        <v>2800</v>
      </c>
      <c r="F9" s="22" t="s">
        <v>30</v>
      </c>
      <c r="G9" s="23">
        <v>5</v>
      </c>
      <c r="H9" s="24">
        <f>E9*G9</f>
        <v>14000</v>
      </c>
    </row>
    <row r="10" spans="2:9" ht="15.6">
      <c r="B10" s="33" t="s">
        <v>38</v>
      </c>
      <c r="C10" s="34" t="s">
        <v>39</v>
      </c>
      <c r="D10" s="101"/>
      <c r="E10" s="21">
        <v>3000</v>
      </c>
      <c r="F10" s="22" t="s">
        <v>40</v>
      </c>
      <c r="G10" s="23">
        <v>5</v>
      </c>
      <c r="H10" s="24">
        <f>E10*G10</f>
        <v>15000</v>
      </c>
    </row>
    <row r="11" spans="2:9" ht="15.6">
      <c r="B11" s="33" t="s">
        <v>41</v>
      </c>
      <c r="C11" s="33" t="s">
        <v>42</v>
      </c>
      <c r="D11" s="101"/>
      <c r="E11" s="21">
        <v>2000</v>
      </c>
      <c r="F11" s="22" t="s">
        <v>43</v>
      </c>
      <c r="G11" s="23">
        <v>5</v>
      </c>
      <c r="H11" s="24">
        <f>E11*G11</f>
        <v>10000</v>
      </c>
    </row>
    <row r="12" spans="2:9" ht="15.6">
      <c r="B12" s="33" t="s">
        <v>44</v>
      </c>
      <c r="C12" s="35" t="s">
        <v>45</v>
      </c>
      <c r="D12" s="101"/>
      <c r="E12" s="21">
        <v>400</v>
      </c>
      <c r="F12" s="22" t="s">
        <v>43</v>
      </c>
      <c r="G12" s="23">
        <v>5</v>
      </c>
      <c r="H12" s="24">
        <f>E12*G12</f>
        <v>2000</v>
      </c>
    </row>
    <row r="13" spans="2:9" ht="15.6">
      <c r="B13" s="33" t="s">
        <v>46</v>
      </c>
      <c r="C13" s="34" t="s">
        <v>47</v>
      </c>
      <c r="D13" s="101"/>
      <c r="E13" s="21">
        <v>750</v>
      </c>
      <c r="F13" s="22" t="s">
        <v>48</v>
      </c>
      <c r="G13" s="23">
        <v>60</v>
      </c>
      <c r="H13" s="24">
        <f>E13*G13</f>
        <v>45000</v>
      </c>
    </row>
    <row r="14" spans="2:9" ht="15.6">
      <c r="B14" s="33" t="s">
        <v>49</v>
      </c>
      <c r="C14" s="34"/>
      <c r="D14" s="101"/>
      <c r="E14" s="21">
        <v>600</v>
      </c>
      <c r="F14" s="22" t="s">
        <v>50</v>
      </c>
      <c r="G14" s="23">
        <v>5</v>
      </c>
      <c r="H14" s="24">
        <f t="shared" ref="H14" si="0">E14*G14</f>
        <v>3000</v>
      </c>
      <c r="I14" s="37"/>
    </row>
    <row r="15" spans="2:9" ht="15.6">
      <c r="B15" s="105" t="s">
        <v>31</v>
      </c>
      <c r="C15" s="106"/>
      <c r="D15" s="106"/>
      <c r="E15" s="106"/>
      <c r="F15" s="106"/>
      <c r="G15" s="107"/>
      <c r="H15" s="36">
        <f>SUM(H9:H14)</f>
        <v>89000</v>
      </c>
    </row>
    <row r="16" spans="2:9" ht="16.2">
      <c r="B16" s="97" t="s">
        <v>60</v>
      </c>
      <c r="C16" s="103"/>
      <c r="D16" s="103"/>
      <c r="E16" s="103"/>
      <c r="F16" s="103"/>
      <c r="G16" s="103"/>
      <c r="H16" s="104"/>
    </row>
    <row r="17" spans="2:8" ht="30">
      <c r="B17" s="33" t="s">
        <v>51</v>
      </c>
      <c r="C17" s="34" t="s">
        <v>52</v>
      </c>
      <c r="D17" s="100" t="s">
        <v>80</v>
      </c>
      <c r="E17" s="21">
        <v>4600</v>
      </c>
      <c r="F17" s="22" t="s">
        <v>30</v>
      </c>
      <c r="G17" s="23">
        <v>2</v>
      </c>
      <c r="H17" s="24">
        <f t="shared" ref="H17:H23" si="1">E17*G17</f>
        <v>9200</v>
      </c>
    </row>
    <row r="18" spans="2:8" ht="15.6">
      <c r="B18" s="33" t="s">
        <v>46</v>
      </c>
      <c r="C18" s="34" t="s">
        <v>47</v>
      </c>
      <c r="D18" s="101"/>
      <c r="E18" s="21">
        <v>750</v>
      </c>
      <c r="F18" s="22" t="s">
        <v>48</v>
      </c>
      <c r="G18" s="23">
        <v>120</v>
      </c>
      <c r="H18" s="24">
        <f>E18*G18</f>
        <v>90000</v>
      </c>
    </row>
    <row r="19" spans="2:8" ht="15.6">
      <c r="B19" s="33" t="s">
        <v>61</v>
      </c>
      <c r="C19" s="34" t="s">
        <v>62</v>
      </c>
      <c r="D19" s="101"/>
      <c r="E19" s="21">
        <v>175</v>
      </c>
      <c r="F19" s="22" t="s">
        <v>63</v>
      </c>
      <c r="G19" s="23">
        <v>240</v>
      </c>
      <c r="H19" s="24">
        <f t="shared" si="1"/>
        <v>42000</v>
      </c>
    </row>
    <row r="20" spans="2:8" ht="15.6">
      <c r="B20" s="33" t="s">
        <v>53</v>
      </c>
      <c r="C20" s="34" t="s">
        <v>54</v>
      </c>
      <c r="D20" s="101"/>
      <c r="E20" s="21">
        <v>1500</v>
      </c>
      <c r="F20" s="22" t="s">
        <v>55</v>
      </c>
      <c r="G20" s="23">
        <v>2</v>
      </c>
      <c r="H20" s="24">
        <f t="shared" si="1"/>
        <v>3000</v>
      </c>
    </row>
    <row r="21" spans="2:8" ht="15.6">
      <c r="B21" s="33" t="s">
        <v>56</v>
      </c>
      <c r="C21" s="34" t="s">
        <v>57</v>
      </c>
      <c r="D21" s="101"/>
      <c r="E21" s="21">
        <v>1900</v>
      </c>
      <c r="F21" s="22" t="s">
        <v>55</v>
      </c>
      <c r="G21" s="23">
        <v>2</v>
      </c>
      <c r="H21" s="24">
        <f t="shared" si="1"/>
        <v>3800</v>
      </c>
    </row>
    <row r="22" spans="2:8" ht="15.6">
      <c r="B22" s="33" t="s">
        <v>58</v>
      </c>
      <c r="C22" s="34" t="s">
        <v>59</v>
      </c>
      <c r="D22" s="101"/>
      <c r="E22" s="21">
        <v>750</v>
      </c>
      <c r="F22" s="22" t="s">
        <v>50</v>
      </c>
      <c r="G22" s="23">
        <v>4</v>
      </c>
      <c r="H22" s="24">
        <f t="shared" si="1"/>
        <v>3000</v>
      </c>
    </row>
    <row r="23" spans="2:8" ht="15.6">
      <c r="B23" s="33" t="s">
        <v>49</v>
      </c>
      <c r="C23" s="34"/>
      <c r="D23" s="102"/>
      <c r="E23" s="21">
        <v>600</v>
      </c>
      <c r="F23" s="22" t="s">
        <v>50</v>
      </c>
      <c r="G23" s="23">
        <v>4</v>
      </c>
      <c r="H23" s="24">
        <f t="shared" si="1"/>
        <v>2400</v>
      </c>
    </row>
    <row r="24" spans="2:8" ht="15.6">
      <c r="B24" s="105" t="s">
        <v>31</v>
      </c>
      <c r="C24" s="106"/>
      <c r="D24" s="106"/>
      <c r="E24" s="106"/>
      <c r="F24" s="106"/>
      <c r="G24" s="107"/>
      <c r="H24" s="36">
        <f>SUM(H17:H23)</f>
        <v>153400</v>
      </c>
    </row>
    <row r="25" spans="2:8" ht="15.6">
      <c r="B25" s="98" t="s">
        <v>12</v>
      </c>
      <c r="C25" s="99"/>
      <c r="D25" s="99"/>
      <c r="E25" s="99"/>
      <c r="F25" s="99"/>
      <c r="G25" s="99"/>
      <c r="H25" s="26">
        <f>H15+H24</f>
        <v>242400</v>
      </c>
    </row>
  </sheetData>
  <mergeCells count="8">
    <mergeCell ref="B25:G25"/>
    <mergeCell ref="D9:D14"/>
    <mergeCell ref="D17:D23"/>
    <mergeCell ref="B1:C1"/>
    <mergeCell ref="B8:H8"/>
    <mergeCell ref="B15:G15"/>
    <mergeCell ref="B16:H16"/>
    <mergeCell ref="B24:G24"/>
  </mergeCells>
  <phoneticPr fontId="22" type="noConversion"/>
  <hyperlinks>
    <hyperlink ref="C4" r:id="rId1" xr:uid="{00000000-0004-0000-0200-000000000000}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zoomScale="115" zoomScaleNormal="115" workbookViewId="0">
      <selection activeCell="C16" sqref="C16"/>
    </sheetView>
  </sheetViews>
  <sheetFormatPr defaultColWidth="8.8984375" defaultRowHeight="17.399999999999999"/>
  <cols>
    <col min="1" max="1" width="5.09765625" customWidth="1"/>
    <col min="2" max="2" width="26.09765625" style="2" customWidth="1"/>
    <col min="3" max="3" width="32" style="3" customWidth="1"/>
    <col min="4" max="4" width="16.8984375" style="3" customWidth="1"/>
    <col min="5" max="5" width="11" style="2" customWidth="1"/>
    <col min="6" max="6" width="8.3984375" style="2" customWidth="1"/>
    <col min="7" max="7" width="10.09765625" style="2" customWidth="1"/>
    <col min="8" max="8" width="11.19921875" style="2" bestFit="1" customWidth="1"/>
  </cols>
  <sheetData>
    <row r="1" spans="2:8" ht="37.5" customHeight="1">
      <c r="B1" s="77" t="s">
        <v>0</v>
      </c>
      <c r="C1" s="77"/>
      <c r="D1" s="4"/>
      <c r="E1" s="4"/>
      <c r="F1" s="4"/>
      <c r="G1" s="4"/>
      <c r="H1" s="4"/>
    </row>
    <row r="2" spans="2:8" ht="15.6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>
      <c r="B5" s="11" t="s">
        <v>7</v>
      </c>
      <c r="C5" s="13" t="s">
        <v>8</v>
      </c>
      <c r="D5" s="11"/>
      <c r="E5" s="11"/>
      <c r="F5" s="11"/>
      <c r="G5" s="11"/>
      <c r="H5" s="11"/>
    </row>
    <row r="6" spans="2:8" s="1" customFormat="1" ht="16.5" customHeight="1">
      <c r="B6" s="14"/>
      <c r="C6" s="14"/>
      <c r="D6" s="14"/>
      <c r="E6" s="14"/>
      <c r="F6" s="14"/>
      <c r="G6" s="14"/>
      <c r="H6" s="14"/>
    </row>
    <row r="7" spans="2:8" s="1" customFormat="1" ht="39" customHeight="1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spans="2:8" ht="33.75" customHeight="1">
      <c r="B8" s="108" t="s">
        <v>64</v>
      </c>
      <c r="C8" s="109"/>
      <c r="D8" s="109"/>
      <c r="E8" s="109"/>
      <c r="F8" s="109"/>
      <c r="G8" s="109"/>
      <c r="H8" s="79"/>
    </row>
    <row r="9" spans="2:8" ht="15.6">
      <c r="B9" s="19" t="s">
        <v>65</v>
      </c>
      <c r="C9" s="113" t="s">
        <v>81</v>
      </c>
      <c r="D9" s="110" t="s">
        <v>80</v>
      </c>
      <c r="E9" s="21">
        <v>150</v>
      </c>
      <c r="F9" s="22" t="s">
        <v>66</v>
      </c>
      <c r="G9" s="23">
        <v>60</v>
      </c>
      <c r="H9" s="24">
        <f>E9*G9</f>
        <v>9000</v>
      </c>
    </row>
    <row r="10" spans="2:8" ht="15.6">
      <c r="B10" s="19" t="s">
        <v>67</v>
      </c>
      <c r="C10" s="114"/>
      <c r="D10" s="111"/>
      <c r="E10" s="21">
        <v>250</v>
      </c>
      <c r="F10" s="22" t="s">
        <v>66</v>
      </c>
      <c r="G10" s="23">
        <v>48</v>
      </c>
      <c r="H10" s="24">
        <f>E10*G10</f>
        <v>12000</v>
      </c>
    </row>
    <row r="11" spans="2:8" ht="15.6">
      <c r="B11" s="19" t="s">
        <v>68</v>
      </c>
      <c r="C11" s="115"/>
      <c r="D11" s="112"/>
      <c r="E11" s="21">
        <v>190</v>
      </c>
      <c r="F11" s="22" t="s">
        <v>66</v>
      </c>
      <c r="G11" s="23">
        <v>60</v>
      </c>
      <c r="H11" s="24">
        <f>E11*G11</f>
        <v>11400</v>
      </c>
    </row>
    <row r="12" spans="2:8" ht="15.6">
      <c r="B12" s="98" t="s">
        <v>12</v>
      </c>
      <c r="C12" s="99"/>
      <c r="D12" s="99"/>
      <c r="E12" s="99"/>
      <c r="F12" s="99"/>
      <c r="G12" s="99"/>
      <c r="H12" s="26">
        <f>SUM(H9:H11)</f>
        <v>32400</v>
      </c>
    </row>
    <row r="16" spans="2:8">
      <c r="B16" s="27"/>
      <c r="C16" s="28"/>
      <c r="D16" s="28"/>
      <c r="E16" s="29"/>
    </row>
    <row r="17" spans="2:5">
      <c r="B17" s="6"/>
      <c r="C17" s="30"/>
      <c r="D17" s="30"/>
      <c r="E17" s="31"/>
    </row>
    <row r="18" spans="2:5">
      <c r="B18" s="6"/>
      <c r="C18" s="30"/>
      <c r="D18" s="30"/>
      <c r="E18" s="31"/>
    </row>
    <row r="19" spans="2:5">
      <c r="B19" s="6"/>
      <c r="C19" s="30"/>
      <c r="D19" s="30"/>
      <c r="E19" s="31"/>
    </row>
    <row r="20" spans="2:5">
      <c r="B20" s="6"/>
      <c r="C20" s="30"/>
      <c r="D20" s="30"/>
      <c r="E20" s="31"/>
    </row>
    <row r="21" spans="2:5">
      <c r="B21" s="6"/>
      <c r="C21" s="32"/>
      <c r="D21" s="32"/>
      <c r="E21" s="31"/>
    </row>
  </sheetData>
  <mergeCells count="5">
    <mergeCell ref="B1:C1"/>
    <mergeCell ref="B8:H8"/>
    <mergeCell ref="B12:G12"/>
    <mergeCell ref="D9:D11"/>
    <mergeCell ref="C9:C11"/>
  </mergeCells>
  <phoneticPr fontId="22" type="noConversion"/>
  <hyperlinks>
    <hyperlink ref="C4" r:id="rId1" xr:uid="{00000000-0004-0000-0300-000000000000}"/>
  </hyperlinks>
  <pageMargins left="0.75" right="0.75" top="1" bottom="1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</cp:lastModifiedBy>
  <cp:lastPrinted>2022-12-14T10:37:40Z</cp:lastPrinted>
  <dcterms:created xsi:type="dcterms:W3CDTF">2016-06-29T09:42:00Z</dcterms:created>
  <dcterms:modified xsi:type="dcterms:W3CDTF">2022-12-14T10:38:15Z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C9A3FB3B29CC4C2E960BB7ED688F85BC</vt:lpwstr>
  </property>
</Properties>
</file>