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activeTab="2"/>
  </bookViews>
  <sheets>
    <sheet name="Summary" sheetId="9" r:id="rId1"/>
    <sheet name="Video" sheetId="12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<sst xmlns="http://schemas.openxmlformats.org/spreadsheetml/2006/main" count="99" uniqueCount="46">
  <si>
    <t>结算单</t>
  </si>
  <si>
    <t>Client:</t>
  </si>
  <si>
    <t>AstraZeneca</t>
  </si>
  <si>
    <t xml:space="preserve">Project Name: </t>
  </si>
  <si>
    <t>安达唐视频制作项目</t>
  </si>
  <si>
    <t>Supplier Contact Information:</t>
  </si>
  <si>
    <t>keira.liu@ubs-cn.com</t>
  </si>
  <si>
    <t>Effective Date:</t>
  </si>
  <si>
    <t>Item</t>
  </si>
  <si>
    <t>Cost</t>
  </si>
  <si>
    <t>I. Video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</si>
  <si>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</si>
  <si>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</si>
  <si>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</si>
  <si>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</si>
  <si>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</si>
  <si>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</si>
  <si>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</si>
  <si>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</si>
  <si>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</si>
  <si>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</si>
  <si>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</si>
  <si>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安达唐心衰二维视频更新*9秒</t>
  </si>
  <si>
    <t>动画特效</t>
  </si>
  <si>
    <t>二维动画</t>
  </si>
  <si>
    <t>秒</t>
  </si>
  <si>
    <t>后期剪辑</t>
  </si>
  <si>
    <t>后期剪辑精剪</t>
  </si>
  <si>
    <t>小时/hour(s)</t>
  </si>
  <si>
    <t>total</t>
  </si>
  <si>
    <t>庆典视频制作*4分50秒</t>
  </si>
  <si>
    <t>音效</t>
  </si>
  <si>
    <t>片中特效音乐</t>
  </si>
  <si>
    <t>段</t>
  </si>
  <si>
    <t>音乐</t>
  </si>
  <si>
    <t>片中配乐</t>
  </si>
  <si>
    <t>中文字幕</t>
  </si>
  <si>
    <t>分钟</t>
  </si>
  <si>
    <t>配音</t>
  </si>
  <si>
    <t>中英文专业配音</t>
  </si>
  <si>
    <t>安达唐视频*3分钟</t>
  </si>
  <si>
    <t>项目管理/人员管理 
Service Fee/Staffing Fee</t>
  </si>
  <si>
    <t>Editor</t>
  </si>
  <si>
    <t>适用于年度单项标准报价不涵盖的项目</t>
  </si>
  <si>
    <t>小时</t>
  </si>
  <si>
    <t>Account Manager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</si>
</sst>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&quot;￥&quot;#,##0.00_);[Red]\(&quot;￥&quot;#,##0.00\)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4" tint="-0.249977111117893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name val="Arial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2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27" applyNumberFormat="0" applyAlignment="0" applyProtection="0">
      <alignment vertical="center"/>
    </xf>
    <xf numFmtId="0" fontId="21" fillId="10" borderId="28" applyNumberFormat="0" applyAlignment="0" applyProtection="0">
      <alignment vertical="center"/>
    </xf>
    <xf numFmtId="0" fontId="22" fillId="10" borderId="27" applyNumberFormat="0" applyAlignment="0" applyProtection="0">
      <alignment vertical="center"/>
    </xf>
    <xf numFmtId="0" fontId="23" fillId="11" borderId="29" applyNumberFormat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/>
    <xf numFmtId="0" fontId="32" fillId="0" borderId="0"/>
  </cellStyleXfs>
  <cellXfs count="100">
    <xf numFmtId="0" fontId="0" fillId="0" borderId="0" xfId="0">
      <alignment vertical="center"/>
    </xf>
    <xf numFmtId="0" fontId="0" fillId="0" borderId="0" xfId="5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3" applyFont="1" applyAlignment="1">
      <alignment horizontal="center" vertical="center"/>
    </xf>
    <xf numFmtId="0" fontId="2" fillId="0" borderId="0" xfId="53" applyFont="1" applyAlignment="1">
      <alignment vertical="center"/>
    </xf>
    <xf numFmtId="0" fontId="2" fillId="0" borderId="0" xfId="53" applyFont="1">
      <alignment vertical="center"/>
    </xf>
    <xf numFmtId="176" fontId="3" fillId="0" borderId="0" xfId="53" applyNumberFormat="1" applyFont="1" applyFill="1" applyAlignment="1">
      <alignment horizontal="left"/>
    </xf>
    <xf numFmtId="0" fontId="3" fillId="0" borderId="0" xfId="50" applyFont="1" applyAlignment="1">
      <alignment vertical="center" wrapText="1"/>
    </xf>
    <xf numFmtId="176" fontId="3" fillId="0" borderId="0" xfId="53" applyNumberFormat="1" applyFont="1" applyAlignment="1">
      <alignment horizontal="center"/>
    </xf>
    <xf numFmtId="176" fontId="3" fillId="0" borderId="0" xfId="53" applyNumberFormat="1" applyFont="1" applyFill="1" applyAlignment="1">
      <alignment horizontal="center"/>
    </xf>
    <xf numFmtId="0" fontId="3" fillId="0" borderId="0" xfId="50" applyFont="1" applyAlignment="1">
      <alignment wrapText="1"/>
    </xf>
    <xf numFmtId="0" fontId="2" fillId="0" borderId="0" xfId="50" applyFont="1" applyFill="1" applyBorder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50" applyFont="1" applyFill="1" applyBorder="1" applyAlignment="1">
      <alignment horizontal="left" vertical="center"/>
    </xf>
    <xf numFmtId="0" fontId="2" fillId="0" borderId="0" xfId="50" applyFont="1" applyFill="1" applyBorder="1" applyAlignment="1">
      <alignment horizontal="right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/>
    </xf>
    <xf numFmtId="0" fontId="2" fillId="0" borderId="3" xfId="50" applyFont="1" applyFill="1" applyBorder="1" applyAlignment="1">
      <alignment horizontal="center" vertical="center"/>
    </xf>
    <xf numFmtId="0" fontId="2" fillId="2" borderId="4" xfId="50" applyFont="1" applyFill="1" applyBorder="1" applyAlignment="1">
      <alignment horizontal="left" vertical="center" wrapText="1"/>
    </xf>
    <xf numFmtId="0" fontId="2" fillId="2" borderId="5" xfId="50" applyFont="1" applyFill="1" applyBorder="1" applyAlignment="1">
      <alignment horizontal="left" vertical="center"/>
    </xf>
    <xf numFmtId="0" fontId="2" fillId="2" borderId="6" xfId="50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40" fontId="5" fillId="0" borderId="10" xfId="54" applyNumberFormat="1" applyFont="1" applyFill="1" applyBorder="1" applyAlignment="1">
      <alignment horizontal="center" vertical="center"/>
    </xf>
    <xf numFmtId="9" fontId="6" fillId="0" borderId="10" xfId="54" applyNumberFormat="1" applyFont="1" applyFill="1" applyBorder="1" applyAlignment="1">
      <alignment horizontal="center" vertical="center"/>
    </xf>
    <xf numFmtId="177" fontId="6" fillId="0" borderId="10" xfId="54" applyNumberFormat="1" applyFont="1" applyFill="1" applyBorder="1" applyAlignment="1">
      <alignment horizontal="center" vertical="center"/>
    </xf>
    <xf numFmtId="37" fontId="5" fillId="0" borderId="11" xfId="1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40" fontId="5" fillId="0" borderId="15" xfId="54" applyNumberFormat="1" applyFont="1" applyFill="1" applyBorder="1" applyAlignment="1">
      <alignment horizontal="center" vertical="center"/>
    </xf>
    <xf numFmtId="9" fontId="6" fillId="0" borderId="15" xfId="54" applyNumberFormat="1" applyFont="1" applyFill="1" applyBorder="1" applyAlignment="1">
      <alignment horizontal="center" vertical="center"/>
    </xf>
    <xf numFmtId="177" fontId="6" fillId="0" borderId="15" xfId="54" applyNumberFormat="1" applyFont="1" applyFill="1" applyBorder="1" applyAlignment="1">
      <alignment horizontal="center" vertical="center"/>
    </xf>
    <xf numFmtId="37" fontId="5" fillId="0" borderId="16" xfId="1" applyNumberFormat="1" applyFont="1" applyFill="1" applyBorder="1" applyAlignment="1">
      <alignment horizontal="center" vertical="center"/>
    </xf>
    <xf numFmtId="176" fontId="2" fillId="4" borderId="17" xfId="50" applyNumberFormat="1" applyFont="1" applyFill="1" applyBorder="1" applyAlignment="1">
      <alignment horizontal="right" vertical="center"/>
    </xf>
    <xf numFmtId="176" fontId="2" fillId="4" borderId="18" xfId="50" applyNumberFormat="1" applyFont="1" applyFill="1" applyBorder="1" applyAlignment="1">
      <alignment horizontal="right" vertical="center"/>
    </xf>
    <xf numFmtId="178" fontId="2" fillId="4" borderId="19" xfId="50" applyNumberFormat="1" applyFont="1" applyFill="1" applyBorder="1" applyAlignment="1">
      <alignment horizontal="right" vertical="center"/>
    </xf>
    <xf numFmtId="176" fontId="7" fillId="0" borderId="0" xfId="53" applyNumberFormat="1" applyFont="1" applyFill="1" applyAlignment="1"/>
    <xf numFmtId="176" fontId="7" fillId="0" borderId="0" xfId="53" applyNumberFormat="1" applyFont="1" applyFill="1" applyAlignment="1">
      <alignment wrapText="1"/>
    </xf>
    <xf numFmtId="0" fontId="7" fillId="0" borderId="0" xfId="53" applyFont="1" applyFill="1" applyAlignment="1">
      <alignment horizontal="left" vertical="center"/>
    </xf>
    <xf numFmtId="176" fontId="8" fillId="0" borderId="0" xfId="53" applyNumberFormat="1" applyFont="1" applyFill="1" applyAlignment="1">
      <alignment horizontal="left"/>
    </xf>
    <xf numFmtId="0" fontId="8" fillId="0" borderId="0" xfId="53" applyFont="1" applyFill="1" applyAlignment="1">
      <alignment horizontal="left" vertical="center" wrapText="1"/>
    </xf>
    <xf numFmtId="0" fontId="8" fillId="0" borderId="0" xfId="53" applyFont="1" applyFill="1" applyAlignment="1">
      <alignment horizontal="left" vertical="center"/>
    </xf>
    <xf numFmtId="176" fontId="8" fillId="0" borderId="0" xfId="53" applyNumberFormat="1" applyFont="1" applyFill="1" applyAlignment="1">
      <alignment horizontal="left" wrapText="1"/>
    </xf>
    <xf numFmtId="0" fontId="2" fillId="2" borderId="7" xfId="50" applyFont="1" applyFill="1" applyBorder="1" applyAlignment="1">
      <alignment horizontal="left" vertical="center"/>
    </xf>
    <xf numFmtId="0" fontId="2" fillId="2" borderId="10" xfId="50" applyFont="1" applyFill="1" applyBorder="1" applyAlignment="1">
      <alignment horizontal="left" vertical="center"/>
    </xf>
    <xf numFmtId="0" fontId="2" fillId="2" borderId="11" xfId="50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 wrapText="1"/>
    </xf>
    <xf numFmtId="0" fontId="6" fillId="0" borderId="10" xfId="55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176" fontId="2" fillId="0" borderId="7" xfId="50" applyNumberFormat="1" applyFont="1" applyFill="1" applyBorder="1" applyAlignment="1">
      <alignment horizontal="right" vertical="center"/>
    </xf>
    <xf numFmtId="176" fontId="2" fillId="0" borderId="10" xfId="50" applyNumberFormat="1" applyFont="1" applyFill="1" applyBorder="1" applyAlignment="1">
      <alignment horizontal="right" vertical="center"/>
    </xf>
    <xf numFmtId="179" fontId="5" fillId="0" borderId="11" xfId="1" applyNumberFormat="1" applyFont="1" applyFill="1" applyBorder="1" applyAlignment="1">
      <alignment vertical="center"/>
    </xf>
    <xf numFmtId="0" fontId="7" fillId="2" borderId="4" xfId="50" applyFont="1" applyFill="1" applyBorder="1" applyAlignment="1">
      <alignment horizontal="left" vertical="center"/>
    </xf>
    <xf numFmtId="0" fontId="7" fillId="2" borderId="5" xfId="50" applyFont="1" applyFill="1" applyBorder="1" applyAlignment="1">
      <alignment horizontal="left" vertical="center"/>
    </xf>
    <xf numFmtId="0" fontId="7" fillId="2" borderId="6" xfId="5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 wrapText="1"/>
    </xf>
    <xf numFmtId="0" fontId="6" fillId="0" borderId="7" xfId="55" applyFont="1" applyFill="1" applyBorder="1" applyAlignment="1">
      <alignment vertical="center" wrapText="1"/>
    </xf>
    <xf numFmtId="0" fontId="6" fillId="0" borderId="10" xfId="49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7" xfId="55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37" fontId="5" fillId="0" borderId="6" xfId="1" applyNumberFormat="1" applyFont="1" applyFill="1" applyBorder="1" applyAlignment="1">
      <alignment horizontal="center" vertical="center"/>
    </xf>
    <xf numFmtId="176" fontId="2" fillId="4" borderId="12" xfId="50" applyNumberFormat="1" applyFont="1" applyFill="1" applyBorder="1" applyAlignment="1">
      <alignment horizontal="right" vertical="center"/>
    </xf>
    <xf numFmtId="176" fontId="2" fillId="4" borderId="15" xfId="50" applyNumberFormat="1" applyFont="1" applyFill="1" applyBorder="1" applyAlignment="1">
      <alignment horizontal="right" vertical="center"/>
    </xf>
    <xf numFmtId="178" fontId="2" fillId="4" borderId="16" xfId="50" applyNumberFormat="1" applyFont="1" applyFill="1" applyBorder="1" applyAlignment="1">
      <alignment horizontal="right" vertical="center"/>
    </xf>
    <xf numFmtId="9" fontId="0" fillId="0" borderId="0" xfId="0" applyNumberFormat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5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0" fontId="5" fillId="0" borderId="0" xfId="54" applyNumberFormat="1" applyFont="1" applyFill="1" applyBorder="1" applyAlignment="1">
      <alignment vertical="center"/>
    </xf>
    <xf numFmtId="9" fontId="6" fillId="0" borderId="0" xfId="54" applyNumberFormat="1" applyFont="1" applyFill="1" applyBorder="1" applyAlignment="1">
      <alignment vertical="center"/>
    </xf>
    <xf numFmtId="177" fontId="6" fillId="0" borderId="0" xfId="54" applyNumberFormat="1" applyFont="1" applyFill="1" applyBorder="1" applyAlignment="1">
      <alignment vertical="center"/>
    </xf>
    <xf numFmtId="37" fontId="5" fillId="0" borderId="0" xfId="1" applyNumberFormat="1" applyFont="1" applyFill="1" applyBorder="1" applyAlignment="1">
      <alignment vertical="center"/>
    </xf>
    <xf numFmtId="176" fontId="2" fillId="0" borderId="0" xfId="50" applyNumberFormat="1" applyFont="1" applyFill="1" applyBorder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0" fontId="7" fillId="0" borderId="0" xfId="50" applyFont="1" applyFill="1" applyBorder="1" applyAlignment="1">
      <alignment vertical="center"/>
    </xf>
    <xf numFmtId="0" fontId="6" fillId="0" borderId="0" xfId="55" applyFont="1" applyFill="1" applyBorder="1" applyAlignment="1">
      <alignment vertical="center" wrapText="1"/>
    </xf>
    <xf numFmtId="0" fontId="6" fillId="0" borderId="0" xfId="49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178" fontId="2" fillId="0" borderId="0" xfId="5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2" borderId="4" xfId="5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1" xfId="1" applyNumberFormat="1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right" vertical="center" wrapText="1"/>
    </xf>
    <xf numFmtId="178" fontId="2" fillId="6" borderId="23" xfId="1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10" fillId="7" borderId="0" xfId="0" applyFont="1" applyFill="1" applyAlignment="1">
      <alignment horizontal="right" vertical="center"/>
    </xf>
    <xf numFmtId="10" fontId="3" fillId="7" borderId="0" xfId="3" applyNumberFormat="1" applyFont="1" applyFill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_长城会短信相关活动报价1016" xfId="50"/>
    <cellStyle name="常规_flash" xfId="51"/>
    <cellStyle name="常规 3 3" xfId="52"/>
    <cellStyle name="常规 2" xfId="53"/>
    <cellStyle name="常规_quotation GW" xfId="54"/>
    <cellStyle name="样式 1" xfId="55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3"/>
  <sheetViews>
    <sheetView zoomScale="115" zoomScaleNormal="115" workbookViewId="0">
      <selection activeCell="B10" sqref="B10:C10"/>
    </sheetView>
  </sheetViews>
  <sheetFormatPr defaultColWidth="8.8" defaultRowHeight="15.6" outlineLevelCol="3"/>
  <cols>
    <col min="1" max="1" width="5.1" style="2" customWidth="1"/>
    <col min="2" max="2" width="39.6" customWidth="1"/>
    <col min="3" max="3" width="35.1" style="2" customWidth="1"/>
    <col min="4" max="4" width="19.3" customWidth="1"/>
  </cols>
  <sheetData>
    <row r="1" ht="37.5" customHeight="1" spans="2:3">
      <c r="B1" s="4" t="s">
        <v>0</v>
      </c>
      <c r="C1" s="4"/>
    </row>
    <row r="2" ht="16.2" spans="2:3">
      <c r="B2" s="6" t="s">
        <v>1</v>
      </c>
      <c r="C2" s="7" t="s">
        <v>2</v>
      </c>
    </row>
    <row r="3" ht="16.2" spans="2:4">
      <c r="B3" s="6" t="s">
        <v>3</v>
      </c>
      <c r="C3" s="7" t="s">
        <v>4</v>
      </c>
      <c r="D3" s="88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ht="16.2" spans="2:3">
      <c r="B8" s="89" t="s">
        <v>10</v>
      </c>
      <c r="C8" s="22"/>
    </row>
    <row r="9" s="1" customFormat="1" ht="16.2" spans="2:3">
      <c r="B9" s="90" t="s">
        <v>11</v>
      </c>
      <c r="C9" s="91">
        <f>Video!H27</f>
        <v>121775</v>
      </c>
    </row>
    <row r="10" s="1" customFormat="1" ht="16.2" spans="2:3">
      <c r="B10" s="89" t="s">
        <v>12</v>
      </c>
      <c r="C10" s="22"/>
    </row>
    <row r="11" s="1" customFormat="1" ht="16.2" spans="2:3">
      <c r="B11" s="90" t="s">
        <v>11</v>
      </c>
      <c r="C11" s="91">
        <f>'Staffing Fee'!H11</f>
        <v>13100</v>
      </c>
    </row>
    <row r="12" ht="16.05" customHeight="1" spans="2:3">
      <c r="B12" s="92"/>
      <c r="C12" s="93"/>
    </row>
    <row r="13" ht="16.2" spans="2:3">
      <c r="B13" s="94" t="s">
        <v>11</v>
      </c>
      <c r="C13" s="95">
        <f>+C9+C11</f>
        <v>134875</v>
      </c>
    </row>
    <row r="14" ht="16.2" spans="2:3">
      <c r="B14" s="94" t="s">
        <v>13</v>
      </c>
      <c r="C14" s="95">
        <f>C13*0.06</f>
        <v>8092.5</v>
      </c>
    </row>
    <row r="15" ht="16.95" spans="2:3">
      <c r="B15" s="68" t="s">
        <v>14</v>
      </c>
      <c r="C15" s="70">
        <f>C13+C14</f>
        <v>142967.5</v>
      </c>
    </row>
    <row r="16" spans="2:3">
      <c r="B16" s="96"/>
      <c r="C16" s="97"/>
    </row>
    <row r="17" spans="2:3">
      <c r="B17" s="98" t="s">
        <v>15</v>
      </c>
      <c r="C17" s="99">
        <f>+C11/C13</f>
        <v>0.097126969416126</v>
      </c>
    </row>
    <row r="18" spans="2:2">
      <c r="B18" s="40"/>
    </row>
    <row r="19" spans="2:2">
      <c r="B19" s="43"/>
    </row>
    <row r="20" spans="2:2">
      <c r="B20" s="43"/>
    </row>
    <row r="21" spans="2:2">
      <c r="B21" s="43"/>
    </row>
    <row r="22" spans="2:2">
      <c r="B22" s="43"/>
    </row>
    <row r="23" spans="2:2">
      <c r="B23" s="43"/>
    </row>
  </sheetData>
  <mergeCells count="4">
    <mergeCell ref="B1:C1"/>
    <mergeCell ref="B8:C8"/>
    <mergeCell ref="B10:C10"/>
    <mergeCell ref="B12:C12"/>
  </mergeCells>
  <hyperlinks>
    <hyperlink ref="C4" r:id="rId1" display="keira.liu@ubs-cn.com" tooltip="mailto:keir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workbookViewId="0">
      <selection activeCell="K15" sqref="K15"/>
    </sheetView>
  </sheetViews>
  <sheetFormatPr defaultColWidth="8.66666666666667" defaultRowHeight="15.6"/>
  <cols>
    <col min="2" max="2" width="31.3333333333333" customWidth="1"/>
    <col min="3" max="3" width="35.4166666666667" customWidth="1"/>
    <col min="4" max="4" width="8.33333333333333" customWidth="1"/>
    <col min="6" max="6" width="11.3333333333333" customWidth="1"/>
    <col min="8" max="8" width="14.1666666666667"/>
    <col min="9" max="9" width="32.375" customWidth="1"/>
    <col min="10" max="10" width="13.9083333333333" customWidth="1"/>
    <col min="13" max="13" width="11.65" customWidth="1"/>
    <col min="15" max="15" width="19.3" customWidth="1"/>
  </cols>
  <sheetData>
    <row r="1" ht="39.6" spans="1:8">
      <c r="A1" s="2"/>
      <c r="B1" s="4" t="s">
        <v>0</v>
      </c>
      <c r="C1" s="4"/>
      <c r="D1" s="5"/>
      <c r="E1" s="5"/>
      <c r="F1" s="5"/>
      <c r="G1" s="5"/>
      <c r="H1" s="5"/>
    </row>
    <row r="2" ht="16.2" spans="1:8">
      <c r="A2" s="2"/>
      <c r="B2" s="6" t="s">
        <v>1</v>
      </c>
      <c r="C2" s="7" t="s">
        <v>2</v>
      </c>
      <c r="D2" s="8"/>
      <c r="E2" s="9"/>
      <c r="F2" s="9"/>
      <c r="G2" s="10"/>
      <c r="H2" s="10"/>
    </row>
    <row r="3" ht="16.2" spans="1:8">
      <c r="A3" s="2"/>
      <c r="B3" s="6" t="s">
        <v>3</v>
      </c>
      <c r="C3" t="s">
        <v>4</v>
      </c>
      <c r="D3" s="11"/>
      <c r="E3" s="9"/>
      <c r="F3" s="9"/>
      <c r="G3" s="10"/>
      <c r="H3" s="10"/>
    </row>
    <row r="4" ht="16.2" spans="1:8">
      <c r="A4" s="1"/>
      <c r="B4" s="12" t="s">
        <v>5</v>
      </c>
      <c r="C4" s="13" t="s">
        <v>6</v>
      </c>
      <c r="D4" s="12"/>
      <c r="E4" s="12"/>
      <c r="F4" s="12"/>
      <c r="G4" s="12"/>
      <c r="H4" s="12"/>
    </row>
    <row r="5" ht="16.2" spans="1:15">
      <c r="A5" s="1"/>
      <c r="B5" s="12" t="s">
        <v>7</v>
      </c>
      <c r="C5" s="14"/>
      <c r="D5" s="12"/>
      <c r="E5" s="12"/>
      <c r="F5" s="12"/>
      <c r="G5" s="12"/>
      <c r="H5" s="12"/>
      <c r="I5" s="73"/>
      <c r="J5" s="73"/>
      <c r="K5" s="73"/>
      <c r="L5" s="73"/>
      <c r="M5" s="73"/>
      <c r="N5" s="73"/>
      <c r="O5" s="73"/>
    </row>
    <row r="6" ht="16.95" spans="1:15">
      <c r="A6" s="1"/>
      <c r="B6" s="15"/>
      <c r="C6" s="15"/>
      <c r="D6" s="15"/>
      <c r="E6" s="15"/>
      <c r="F6" s="15"/>
      <c r="G6" s="15"/>
      <c r="H6" s="15"/>
      <c r="I6" s="74"/>
      <c r="J6" s="74"/>
      <c r="K6" s="74"/>
      <c r="L6" s="74"/>
      <c r="M6" s="74"/>
      <c r="N6" s="74"/>
      <c r="O6" s="74"/>
    </row>
    <row r="7" ht="81" spans="1:15">
      <c r="A7" s="1"/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  <c r="I7" s="12"/>
      <c r="J7" s="75"/>
      <c r="K7" s="75"/>
      <c r="L7" s="12"/>
      <c r="M7" s="12"/>
      <c r="N7" s="12"/>
      <c r="O7" s="12"/>
    </row>
    <row r="8" ht="16.2" spans="1:15">
      <c r="A8" s="2"/>
      <c r="B8" s="47" t="s">
        <v>22</v>
      </c>
      <c r="C8" s="48"/>
      <c r="D8" s="48"/>
      <c r="E8" s="48"/>
      <c r="F8" s="48"/>
      <c r="G8" s="48"/>
      <c r="H8" s="49"/>
      <c r="I8" s="12"/>
      <c r="J8" s="12"/>
      <c r="K8" s="12"/>
      <c r="L8" s="12"/>
      <c r="M8" s="12"/>
      <c r="N8" s="12"/>
      <c r="O8" s="12"/>
    </row>
    <row r="9" spans="1:15">
      <c r="A9" s="2"/>
      <c r="B9" s="50" t="s">
        <v>23</v>
      </c>
      <c r="C9" s="51" t="s">
        <v>24</v>
      </c>
      <c r="D9" s="52">
        <v>2021</v>
      </c>
      <c r="E9" s="26">
        <v>175</v>
      </c>
      <c r="F9" s="27" t="s">
        <v>25</v>
      </c>
      <c r="G9" s="28">
        <v>9</v>
      </c>
      <c r="H9" s="29">
        <f>E9*G9</f>
        <v>1575</v>
      </c>
      <c r="I9" s="76"/>
      <c r="J9" s="77"/>
      <c r="K9" s="78"/>
      <c r="L9" s="79"/>
      <c r="M9" s="80"/>
      <c r="N9" s="79"/>
      <c r="O9" s="80"/>
    </row>
    <row r="10" spans="1:15">
      <c r="A10" s="2"/>
      <c r="B10" s="50" t="s">
        <v>26</v>
      </c>
      <c r="C10" s="51" t="s">
        <v>27</v>
      </c>
      <c r="D10" s="53"/>
      <c r="E10" s="26">
        <v>750</v>
      </c>
      <c r="F10" s="27" t="s">
        <v>28</v>
      </c>
      <c r="G10" s="28">
        <v>12</v>
      </c>
      <c r="H10" s="29">
        <f>E10*G10</f>
        <v>9000</v>
      </c>
      <c r="I10" s="76"/>
      <c r="J10" s="77"/>
      <c r="K10" s="78"/>
      <c r="L10" s="79"/>
      <c r="M10" s="80"/>
      <c r="N10" s="79"/>
      <c r="O10" s="80"/>
    </row>
    <row r="11" ht="16.2" spans="2:15">
      <c r="B11" s="54" t="s">
        <v>29</v>
      </c>
      <c r="C11" s="55"/>
      <c r="D11" s="55"/>
      <c r="E11" s="55"/>
      <c r="F11" s="55"/>
      <c r="G11" s="55"/>
      <c r="H11" s="56">
        <f>SUM(H9:H10)</f>
        <v>10575</v>
      </c>
      <c r="I11" s="81"/>
      <c r="J11" s="81"/>
      <c r="K11" s="81"/>
      <c r="L11" s="81"/>
      <c r="M11" s="81"/>
      <c r="N11" s="81"/>
      <c r="O11" s="82"/>
    </row>
    <row r="12" spans="1:15">
      <c r="A12" s="2"/>
      <c r="B12" s="57" t="s">
        <v>30</v>
      </c>
      <c r="C12" s="58"/>
      <c r="D12" s="58"/>
      <c r="E12" s="58"/>
      <c r="F12" s="58"/>
      <c r="G12" s="58"/>
      <c r="H12" s="59"/>
      <c r="I12" s="83"/>
      <c r="J12" s="83"/>
      <c r="K12" s="83"/>
      <c r="L12" s="83"/>
      <c r="M12" s="83"/>
      <c r="N12" s="83"/>
      <c r="O12" s="83"/>
    </row>
    <row r="13" spans="1:15">
      <c r="A13" s="2"/>
      <c r="B13" s="50" t="s">
        <v>26</v>
      </c>
      <c r="C13" s="51" t="s">
        <v>27</v>
      </c>
      <c r="D13" s="60">
        <v>2021</v>
      </c>
      <c r="E13" s="26">
        <v>750</v>
      </c>
      <c r="F13" s="27" t="s">
        <v>28</v>
      </c>
      <c r="G13" s="28">
        <v>65</v>
      </c>
      <c r="H13" s="29">
        <f t="shared" ref="H13:H18" si="0">E13*G13</f>
        <v>48750</v>
      </c>
      <c r="I13" s="76"/>
      <c r="J13" s="84"/>
      <c r="K13" s="76"/>
      <c r="L13" s="77"/>
      <c r="M13" s="78"/>
      <c r="N13" s="79"/>
      <c r="O13" s="80"/>
    </row>
    <row r="14" spans="1:15">
      <c r="A14" s="2"/>
      <c r="B14" s="61" t="s">
        <v>23</v>
      </c>
      <c r="C14" s="51" t="s">
        <v>24</v>
      </c>
      <c r="D14" s="60"/>
      <c r="E14" s="26">
        <v>175</v>
      </c>
      <c r="F14" s="27" t="s">
        <v>25</v>
      </c>
      <c r="G14" s="28">
        <v>114</v>
      </c>
      <c r="H14" s="29">
        <f t="shared" si="0"/>
        <v>19950</v>
      </c>
      <c r="I14" s="84"/>
      <c r="J14" s="84"/>
      <c r="K14" s="76"/>
      <c r="L14" s="77"/>
      <c r="M14" s="78"/>
      <c r="N14" s="79"/>
      <c r="O14" s="80"/>
    </row>
    <row r="15" spans="1:15">
      <c r="A15" s="2"/>
      <c r="B15" s="61" t="s">
        <v>31</v>
      </c>
      <c r="C15" s="51" t="s">
        <v>32</v>
      </c>
      <c r="D15" s="60"/>
      <c r="E15" s="26">
        <v>1500</v>
      </c>
      <c r="F15" s="62" t="s">
        <v>33</v>
      </c>
      <c r="G15" s="63">
        <v>1</v>
      </c>
      <c r="H15" s="29">
        <f t="shared" si="0"/>
        <v>1500</v>
      </c>
      <c r="I15" s="84"/>
      <c r="J15" s="84"/>
      <c r="K15" s="76"/>
      <c r="L15" s="77"/>
      <c r="M15" s="85"/>
      <c r="N15" s="86"/>
      <c r="O15" s="80"/>
    </row>
    <row r="16" spans="1:15">
      <c r="A16" s="2"/>
      <c r="B16" s="61" t="s">
        <v>34</v>
      </c>
      <c r="C16" s="51" t="s">
        <v>35</v>
      </c>
      <c r="D16" s="60"/>
      <c r="E16" s="26">
        <v>1900</v>
      </c>
      <c r="F16" s="62" t="s">
        <v>33</v>
      </c>
      <c r="G16" s="63">
        <v>1</v>
      </c>
      <c r="H16" s="29">
        <f t="shared" si="0"/>
        <v>1900</v>
      </c>
      <c r="I16" s="84"/>
      <c r="J16" s="84"/>
      <c r="K16" s="76"/>
      <c r="L16" s="77"/>
      <c r="M16" s="85"/>
      <c r="N16" s="86"/>
      <c r="O16" s="80"/>
    </row>
    <row r="17" spans="1:15">
      <c r="A17" s="2"/>
      <c r="B17" s="61" t="s">
        <v>36</v>
      </c>
      <c r="C17" s="51"/>
      <c r="D17" s="60"/>
      <c r="E17" s="26">
        <v>600</v>
      </c>
      <c r="F17" s="62" t="s">
        <v>37</v>
      </c>
      <c r="G17" s="63">
        <v>4</v>
      </c>
      <c r="H17" s="29">
        <f t="shared" si="0"/>
        <v>2400</v>
      </c>
      <c r="I17" s="84"/>
      <c r="J17" s="84"/>
      <c r="K17" s="76"/>
      <c r="L17" s="77"/>
      <c r="M17" s="85"/>
      <c r="N17" s="86"/>
      <c r="O17" s="80"/>
    </row>
    <row r="18" spans="1:15">
      <c r="A18" s="2"/>
      <c r="B18" s="64" t="s">
        <v>38</v>
      </c>
      <c r="C18" s="51" t="s">
        <v>39</v>
      </c>
      <c r="D18" s="60"/>
      <c r="E18" s="26">
        <v>750</v>
      </c>
      <c r="F18" s="62" t="s">
        <v>37</v>
      </c>
      <c r="G18" s="63">
        <v>4</v>
      </c>
      <c r="H18" s="29">
        <f t="shared" si="0"/>
        <v>3000</v>
      </c>
      <c r="I18" s="84"/>
      <c r="J18" s="84"/>
      <c r="K18" s="76"/>
      <c r="L18" s="77"/>
      <c r="M18" s="85"/>
      <c r="N18" s="86"/>
      <c r="O18" s="80"/>
    </row>
    <row r="19" spans="2:15">
      <c r="B19" s="65" t="s">
        <v>14</v>
      </c>
      <c r="C19" s="66"/>
      <c r="D19" s="66"/>
      <c r="E19" s="66"/>
      <c r="F19" s="66"/>
      <c r="G19" s="66"/>
      <c r="H19" s="67">
        <f>SUM(H13:H18)</f>
        <v>77500</v>
      </c>
      <c r="I19" s="86"/>
      <c r="J19" s="86"/>
      <c r="K19" s="86"/>
      <c r="L19" s="86"/>
      <c r="M19" s="86"/>
      <c r="N19" s="86"/>
      <c r="O19" s="80"/>
    </row>
    <row r="20" spans="1:15">
      <c r="A20" s="2"/>
      <c r="B20" s="57" t="s">
        <v>40</v>
      </c>
      <c r="C20" s="58"/>
      <c r="D20" s="58"/>
      <c r="E20" s="58"/>
      <c r="F20" s="58"/>
      <c r="G20" s="58"/>
      <c r="H20" s="59"/>
      <c r="I20" s="83"/>
      <c r="J20" s="83"/>
      <c r="K20" s="83"/>
      <c r="L20" s="83"/>
      <c r="M20" s="83"/>
      <c r="N20" s="83"/>
      <c r="O20" s="83"/>
    </row>
    <row r="21" spans="1:15">
      <c r="A21" s="2"/>
      <c r="B21" s="50" t="s">
        <v>26</v>
      </c>
      <c r="C21" s="51" t="s">
        <v>27</v>
      </c>
      <c r="D21" s="60"/>
      <c r="E21" s="26">
        <v>750</v>
      </c>
      <c r="F21" s="27" t="s">
        <v>28</v>
      </c>
      <c r="G21" s="28">
        <v>35</v>
      </c>
      <c r="H21" s="29">
        <f>E21*G21</f>
        <v>26250</v>
      </c>
      <c r="I21" s="76"/>
      <c r="J21" s="84"/>
      <c r="K21" s="76"/>
      <c r="L21" s="77"/>
      <c r="M21" s="78"/>
      <c r="N21" s="79"/>
      <c r="O21" s="80"/>
    </row>
    <row r="22" spans="1:15">
      <c r="A22" s="2"/>
      <c r="B22" s="61" t="s">
        <v>31</v>
      </c>
      <c r="C22" s="51" t="s">
        <v>32</v>
      </c>
      <c r="D22" s="60"/>
      <c r="E22" s="26">
        <v>1500</v>
      </c>
      <c r="F22" s="62" t="s">
        <v>33</v>
      </c>
      <c r="G22" s="63">
        <v>1</v>
      </c>
      <c r="H22" s="29">
        <f>E22*G22</f>
        <v>1500</v>
      </c>
      <c r="I22" s="84"/>
      <c r="J22" s="84"/>
      <c r="K22" s="76"/>
      <c r="L22" s="77"/>
      <c r="M22" s="85"/>
      <c r="N22" s="86"/>
      <c r="O22" s="80"/>
    </row>
    <row r="23" spans="1:15">
      <c r="A23" s="2"/>
      <c r="B23" s="61" t="s">
        <v>34</v>
      </c>
      <c r="C23" s="51" t="s">
        <v>35</v>
      </c>
      <c r="D23" s="60"/>
      <c r="E23" s="26">
        <v>1900</v>
      </c>
      <c r="F23" s="62" t="s">
        <v>33</v>
      </c>
      <c r="G23" s="63">
        <v>1</v>
      </c>
      <c r="H23" s="29">
        <f>E23*G23</f>
        <v>1900</v>
      </c>
      <c r="I23" s="84"/>
      <c r="J23" s="84"/>
      <c r="K23" s="76"/>
      <c r="L23" s="77"/>
      <c r="M23" s="85"/>
      <c r="N23" s="86"/>
      <c r="O23" s="80"/>
    </row>
    <row r="24" spans="1:15">
      <c r="A24" s="2"/>
      <c r="B24" s="61" t="s">
        <v>36</v>
      </c>
      <c r="C24" s="51"/>
      <c r="D24" s="60"/>
      <c r="E24" s="26">
        <v>600</v>
      </c>
      <c r="F24" s="62" t="s">
        <v>37</v>
      </c>
      <c r="G24" s="63">
        <v>3</v>
      </c>
      <c r="H24" s="29">
        <f>E24*G24</f>
        <v>1800</v>
      </c>
      <c r="I24" s="84"/>
      <c r="J24" s="84"/>
      <c r="K24" s="76"/>
      <c r="L24" s="77"/>
      <c r="M24" s="85"/>
      <c r="N24" s="86"/>
      <c r="O24" s="80"/>
    </row>
    <row r="25" spans="2:15">
      <c r="B25" s="64" t="s">
        <v>38</v>
      </c>
      <c r="C25" s="51" t="s">
        <v>39</v>
      </c>
      <c r="D25" s="60"/>
      <c r="E25" s="26">
        <v>750</v>
      </c>
      <c r="F25" s="62" t="s">
        <v>37</v>
      </c>
      <c r="G25" s="63">
        <v>3</v>
      </c>
      <c r="H25" s="29">
        <f>E25*G25</f>
        <v>2250</v>
      </c>
      <c r="I25" s="84"/>
      <c r="J25" s="84"/>
      <c r="K25" s="76"/>
      <c r="L25" s="77"/>
      <c r="M25" s="85"/>
      <c r="N25" s="86"/>
      <c r="O25" s="80"/>
    </row>
    <row r="26" ht="16.2" spans="2:15">
      <c r="B26" s="54" t="s">
        <v>29</v>
      </c>
      <c r="C26" s="55"/>
      <c r="D26" s="55"/>
      <c r="E26" s="55"/>
      <c r="F26" s="55"/>
      <c r="G26" s="55"/>
      <c r="H26" s="56">
        <f>SUM(H21:H25)</f>
        <v>33700</v>
      </c>
      <c r="I26" s="81"/>
      <c r="J26" s="81"/>
      <c r="K26" s="81"/>
      <c r="L26" s="81"/>
      <c r="M26" s="81"/>
      <c r="N26" s="81"/>
      <c r="O26" s="82"/>
    </row>
    <row r="27" ht="16.95" spans="2:15">
      <c r="B27" s="68" t="s">
        <v>11</v>
      </c>
      <c r="C27" s="69"/>
      <c r="D27" s="69"/>
      <c r="E27" s="69"/>
      <c r="F27" s="69"/>
      <c r="G27" s="69"/>
      <c r="H27" s="70">
        <f>SUM(H11+H19+H26)</f>
        <v>121775</v>
      </c>
      <c r="I27" s="81"/>
      <c r="J27" s="81"/>
      <c r="K27" s="81"/>
      <c r="L27" s="81"/>
      <c r="M27" s="81"/>
      <c r="N27" s="81"/>
      <c r="O27" s="87"/>
    </row>
    <row r="28" spans="8:15">
      <c r="H28" s="71"/>
      <c r="I28" s="73"/>
      <c r="J28" s="73"/>
      <c r="K28" s="73"/>
      <c r="L28" s="73"/>
      <c r="M28" s="73"/>
      <c r="N28" s="73"/>
      <c r="O28" s="73"/>
    </row>
    <row r="29" spans="8:15">
      <c r="H29" s="72"/>
      <c r="I29" s="73"/>
      <c r="J29" s="73"/>
      <c r="K29" s="73"/>
      <c r="L29" s="73"/>
      <c r="M29" s="73"/>
      <c r="N29" s="73"/>
      <c r="O29" s="73"/>
    </row>
  </sheetData>
  <mergeCells count="12">
    <mergeCell ref="B1:C1"/>
    <mergeCell ref="I6:O6"/>
    <mergeCell ref="B8:H8"/>
    <mergeCell ref="B11:G11"/>
    <mergeCell ref="B12:H12"/>
    <mergeCell ref="B19:G19"/>
    <mergeCell ref="B20:H20"/>
    <mergeCell ref="B26:G26"/>
    <mergeCell ref="B27:G27"/>
    <mergeCell ref="D9:D10"/>
    <mergeCell ref="D13:D18"/>
    <mergeCell ref="D21:D25"/>
  </mergeCells>
  <hyperlinks>
    <hyperlink ref="C4" r:id="rId1" display="keira.liu@ubs-cn.com" tooltip="mailto:keira.liu@ubs-cn.com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tabSelected="1" workbookViewId="0">
      <selection activeCell="G19" sqref="G19"/>
    </sheetView>
  </sheetViews>
  <sheetFormatPr defaultColWidth="8.8" defaultRowHeight="15.6" outlineLevelCol="7"/>
  <cols>
    <col min="1" max="1" width="5.1" style="2" customWidth="1"/>
    <col min="2" max="2" width="26.1" customWidth="1"/>
    <col min="3" max="3" width="40.1" style="3" customWidth="1"/>
    <col min="4" max="4" width="17.0833333333333" style="3" customWidth="1"/>
    <col min="5" max="5" width="11" customWidth="1"/>
    <col min="6" max="6" width="8.3" customWidth="1"/>
    <col min="7" max="7" width="10.1" style="2" customWidth="1"/>
    <col min="8" max="8" width="14.8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6.2" spans="2:8">
      <c r="B2" s="6" t="s">
        <v>1</v>
      </c>
      <c r="C2" s="7" t="s">
        <v>2</v>
      </c>
      <c r="D2" s="8"/>
      <c r="E2" s="9"/>
      <c r="F2" s="9"/>
      <c r="G2" s="10"/>
      <c r="H2" s="10"/>
    </row>
    <row r="3" ht="16.2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ht="33.75" customHeight="1" spans="2:8">
      <c r="B8" s="20" t="s">
        <v>41</v>
      </c>
      <c r="C8" s="21"/>
      <c r="D8" s="21"/>
      <c r="E8" s="21"/>
      <c r="F8" s="21"/>
      <c r="G8" s="21"/>
      <c r="H8" s="22"/>
    </row>
    <row r="9" spans="2:8">
      <c r="B9" s="23" t="s">
        <v>42</v>
      </c>
      <c r="C9" s="24" t="s">
        <v>43</v>
      </c>
      <c r="D9" s="25">
        <v>2021</v>
      </c>
      <c r="E9" s="26">
        <v>150</v>
      </c>
      <c r="F9" s="27" t="s">
        <v>44</v>
      </c>
      <c r="G9" s="28">
        <v>34</v>
      </c>
      <c r="H9" s="29">
        <f>E9*G9</f>
        <v>5100</v>
      </c>
    </row>
    <row r="10" ht="16.35" spans="2:8">
      <c r="B10" s="30" t="s">
        <v>45</v>
      </c>
      <c r="C10" s="31"/>
      <c r="D10" s="32"/>
      <c r="E10" s="33">
        <v>250</v>
      </c>
      <c r="F10" s="34" t="s">
        <v>44</v>
      </c>
      <c r="G10" s="35">
        <v>32</v>
      </c>
      <c r="H10" s="36">
        <f>E10*G10</f>
        <v>8000</v>
      </c>
    </row>
    <row r="11" ht="16.95" spans="2:8">
      <c r="B11" s="37" t="s">
        <v>11</v>
      </c>
      <c r="C11" s="38"/>
      <c r="D11" s="38"/>
      <c r="E11" s="38"/>
      <c r="F11" s="38"/>
      <c r="G11" s="38"/>
      <c r="H11" s="39">
        <f>SUM(H9:H10)</f>
        <v>13100</v>
      </c>
    </row>
    <row r="15" spans="2:5">
      <c r="B15" s="40"/>
      <c r="C15" s="41"/>
      <c r="D15" s="41"/>
      <c r="E15" s="42"/>
    </row>
    <row r="16" spans="2:5">
      <c r="B16" s="43"/>
      <c r="C16" s="44"/>
      <c r="D16" s="44"/>
      <c r="E16" s="45"/>
    </row>
    <row r="17" spans="2:5">
      <c r="B17" s="43"/>
      <c r="C17" s="44"/>
      <c r="D17" s="44"/>
      <c r="E17" s="45"/>
    </row>
    <row r="18" spans="2:5">
      <c r="B18" s="43"/>
      <c r="C18" s="44"/>
      <c r="D18" s="44"/>
      <c r="E18" s="45"/>
    </row>
    <row r="19" spans="2:5">
      <c r="B19" s="43"/>
      <c r="C19" s="44"/>
      <c r="D19" s="44"/>
      <c r="E19" s="45"/>
    </row>
    <row r="20" spans="2:5">
      <c r="B20" s="43"/>
      <c r="C20" s="46"/>
      <c r="D20" s="46"/>
      <c r="E20" s="45"/>
    </row>
  </sheetData>
  <mergeCells count="5">
    <mergeCell ref="B1:C1"/>
    <mergeCell ref="B8:H8"/>
    <mergeCell ref="B11:G11"/>
    <mergeCell ref="C9:C10"/>
    <mergeCell ref="D9:D10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Video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2023-09-12T06:56:05Z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317AAB4A86064ACAAEE2CB60B9CE36D2_13</vt:lpwstr>
  </property>
</Properties>
</file>