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1" r:id="rId2"/>
    <sheet name="Creative" sheetId="12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<sst xmlns="http://schemas.openxmlformats.org/spreadsheetml/2006/main" count="303" uniqueCount="63">
  <si>
    <t>Quotation</t>
  </si>
  <si>
    <t>Client:</t>
  </si>
  <si>
    <t>AstraZeneca</t>
  </si>
  <si>
    <t xml:space="preserve">Project Name: </t>
  </si>
  <si>
    <t>RGI-V&amp;I-Fsenra上市前医学信息策略材料制作项目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</si>
  <si>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</si>
  <si>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</si>
  <si>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</si>
  <si>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</si>
  <si>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</si>
  <si>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</si>
  <si>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</si>
  <si>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</si>
  <si>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</si>
  <si>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</si>
  <si>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</si>
  <si>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</si>
  <si>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</si>
  <si>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</si>
  <si>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</si>
  <si>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</si>
  <si>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</si>
  <si>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</si>
  <si>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幻灯1-哮喘机制、目标靶点*30P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</si>
  <si>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</si>
  <si>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</si>
  <si>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</si>
  <si>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</si>
  <si>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</si>
  <si>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</si>
  <si>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</si>
  <si>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</si>
  <si>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</si>
  <si>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</si>
  <si>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</si>
  <si>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</si>
  <si>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</si>
  <si>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</si>
  <si>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</si>
  <si>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</si>
  <si>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</si>
  <si>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幻灯2-竞品机制、竞品数据、应对内容*30P</t>
  </si>
  <si>
    <t>幻灯3-销售路径，用于指导落地中的沟通流程*40P</t>
  </si>
  <si>
    <t>幻灯4-流行病学、疾病进展*30P</t>
  </si>
  <si>
    <t>幻灯5-产品数据总结、优势梳理*30P</t>
  </si>
  <si>
    <t>幻灯6-HCP segment,  medical concept, positioning（slogan） &amp; stragetic framework*30P</t>
  </si>
  <si>
    <t>幻灯7-Fasenra医学沟通故事及培训内容*30P</t>
  </si>
  <si>
    <t>幻灯8-KOL拜访材料规划与内容*70P</t>
  </si>
  <si>
    <t>幻灯9-FAQ*30个</t>
  </si>
  <si>
    <t>DA（4页）</t>
  </si>
  <si>
    <t>DA类文案撰写(new work)</t>
  </si>
  <si>
    <t>长图文（12篇*6屏）</t>
  </si>
  <si>
    <t>非DA类文案撰写(new work)</t>
  </si>
  <si>
    <t>如海报、展架、邀请函等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</si>
  <si>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</si>
  <si>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</si>
  <si>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</si>
  <si>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</si>
  <si>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</si>
  <si>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适用于年度单项标准报价不涵盖的项目</t>
  </si>
  <si>
    <t>小时</t>
  </si>
  <si>
    <t>Art Director</t>
  </si>
  <si>
    <t>Account Manager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</si>
</sst>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5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4" fillId="13" borderId="1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28" fillId="17" borderId="18" applyNumberFormat="0" applyAlignment="0" applyProtection="0">
      <alignment vertical="center"/>
    </xf>
    <xf numFmtId="0" fontId="29" fillId="18" borderId="2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6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vertical="center"/>
    </xf>
    <xf numFmtId="0" fontId="1" fillId="0" borderId="0" xfId="52" applyFont="1">
      <alignment vertical="center"/>
    </xf>
    <xf numFmtId="176" fontId="2" fillId="0" borderId="0" xfId="52" applyNumberFormat="1" applyFont="1" applyFill="1" applyAlignment="1">
      <alignment horizontal="left"/>
    </xf>
    <xf numFmtId="0" fontId="2" fillId="0" borderId="0" xfId="35" applyFont="1" applyAlignment="1">
      <alignment vertical="center" wrapText="1"/>
    </xf>
    <xf numFmtId="176" fontId="2" fillId="0" borderId="0" xfId="52" applyNumberFormat="1" applyFont="1" applyAlignment="1">
      <alignment horizontal="center"/>
    </xf>
    <xf numFmtId="176" fontId="2" fillId="0" borderId="0" xfId="52" applyNumberFormat="1" applyFont="1" applyFill="1" applyAlignment="1">
      <alignment horizontal="center"/>
    </xf>
    <xf numFmtId="0" fontId="2" fillId="0" borderId="0" xfId="35" applyFont="1" applyAlignment="1">
      <alignment wrapText="1"/>
    </xf>
    <xf numFmtId="0" fontId="1" fillId="0" borderId="0" xfId="35" applyFont="1" applyFill="1" applyBorder="1" applyAlignment="1">
      <alignment vertical="center"/>
    </xf>
    <xf numFmtId="0" fontId="3" fillId="0" borderId="0" xfId="10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right"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2" xfId="35" applyFont="1" applyFill="1" applyBorder="1" applyAlignment="1">
      <alignment horizontal="center" vertical="center" wrapText="1"/>
    </xf>
    <xf numFmtId="0" fontId="1" fillId="0" borderId="2" xfId="35" applyFont="1" applyFill="1" applyBorder="1" applyAlignment="1">
      <alignment horizontal="center" vertical="center"/>
    </xf>
    <xf numFmtId="0" fontId="1" fillId="0" borderId="3" xfId="35" applyFont="1" applyFill="1" applyBorder="1" applyAlignment="1">
      <alignment horizontal="center" vertical="center"/>
    </xf>
    <xf numFmtId="0" fontId="1" fillId="2" borderId="4" xfId="35" applyFont="1" applyFill="1" applyBorder="1" applyAlignment="1">
      <alignment horizontal="left" vertical="center" wrapText="1"/>
    </xf>
    <xf numFmtId="0" fontId="1" fillId="2" borderId="5" xfId="35" applyFont="1" applyFill="1" applyBorder="1" applyAlignment="1">
      <alignment horizontal="left" vertical="center"/>
    </xf>
    <xf numFmtId="0" fontId="1" fillId="2" borderId="6" xfId="35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7" fontId="2" fillId="0" borderId="5" xfId="53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7" fontId="4" fillId="0" borderId="6" xfId="8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7" fontId="2" fillId="0" borderId="8" xfId="53" applyNumberFormat="1" applyFont="1" applyFill="1" applyBorder="1" applyAlignment="1">
      <alignment horizontal="center" vertical="center"/>
    </xf>
    <xf numFmtId="176" fontId="1" fillId="4" borderId="9" xfId="35" applyNumberFormat="1" applyFont="1" applyFill="1" applyBorder="1" applyAlignment="1">
      <alignment horizontal="right" vertical="center"/>
    </xf>
    <xf numFmtId="176" fontId="1" fillId="4" borderId="10" xfId="35" applyNumberFormat="1" applyFont="1" applyFill="1" applyBorder="1" applyAlignment="1">
      <alignment horizontal="right" vertical="center"/>
    </xf>
    <xf numFmtId="178" fontId="1" fillId="4" borderId="11" xfId="35" applyNumberFormat="1" applyFont="1" applyFill="1" applyBorder="1" applyAlignment="1">
      <alignment horizontal="right" vertical="center"/>
    </xf>
    <xf numFmtId="176" fontId="1" fillId="0" borderId="0" xfId="52" applyNumberFormat="1" applyFont="1" applyFill="1" applyAlignment="1"/>
    <xf numFmtId="176" fontId="1" fillId="0" borderId="0" xfId="52" applyNumberFormat="1" applyFont="1" applyFill="1" applyAlignment="1">
      <alignment wrapText="1"/>
    </xf>
    <xf numFmtId="0" fontId="1" fillId="0" borderId="0" xfId="52" applyFont="1" applyFill="1" applyAlignment="1">
      <alignment horizontal="left" vertical="center"/>
    </xf>
    <xf numFmtId="176" fontId="5" fillId="0" borderId="0" xfId="52" applyNumberFormat="1" applyFont="1" applyFill="1" applyAlignment="1">
      <alignment horizontal="left"/>
    </xf>
    <xf numFmtId="0" fontId="5" fillId="0" borderId="0" xfId="52" applyFont="1" applyFill="1" applyAlignment="1">
      <alignment horizontal="left" vertical="center" wrapText="1"/>
    </xf>
    <xf numFmtId="0" fontId="5" fillId="0" borderId="0" xfId="52" applyFont="1" applyFill="1" applyAlignment="1">
      <alignment horizontal="left" vertical="center"/>
    </xf>
    <xf numFmtId="176" fontId="5" fillId="0" borderId="0" xfId="52" applyNumberFormat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35" applyFont="1" applyFill="1" applyBorder="1" applyAlignment="1">
      <alignment horizontal="center" vertical="center"/>
    </xf>
    <xf numFmtId="0" fontId="1" fillId="2" borderId="12" xfId="35" applyFont="1" applyFill="1" applyBorder="1" applyAlignment="1">
      <alignment horizontal="left" vertical="center" wrapText="1"/>
    </xf>
    <xf numFmtId="0" fontId="1" fillId="2" borderId="13" xfId="35" applyFont="1" applyFill="1" applyBorder="1" applyAlignment="1">
      <alignment horizontal="left" vertical="center"/>
    </xf>
    <xf numFmtId="0" fontId="1" fillId="2" borderId="13" xfId="35" applyFont="1" applyFill="1" applyBorder="1" applyAlignment="1">
      <alignment horizontal="center" vertical="center"/>
    </xf>
    <xf numFmtId="0" fontId="1" fillId="2" borderId="14" xfId="35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76" fontId="1" fillId="4" borderId="10" xfId="35" applyNumberFormat="1" applyFont="1" applyFill="1" applyBorder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6" fillId="0" borderId="0" xfId="52" applyFont="1" applyAlignment="1">
      <alignment vertical="center"/>
    </xf>
    <xf numFmtId="179" fontId="6" fillId="0" borderId="0" xfId="52" applyNumberFormat="1" applyFont="1" applyAlignment="1">
      <alignment horizontal="center" vertical="center"/>
    </xf>
    <xf numFmtId="0" fontId="6" fillId="0" borderId="0" xfId="52" applyFont="1">
      <alignment vertical="center"/>
    </xf>
    <xf numFmtId="176" fontId="7" fillId="0" borderId="0" xfId="52" applyNumberFormat="1" applyFont="1" applyFill="1" applyAlignment="1">
      <alignment horizontal="left"/>
    </xf>
    <xf numFmtId="0" fontId="7" fillId="0" borderId="0" xfId="35" applyFont="1" applyAlignment="1">
      <alignment vertical="center" wrapText="1"/>
    </xf>
    <xf numFmtId="179" fontId="7" fillId="0" borderId="0" xfId="52" applyNumberFormat="1" applyFont="1" applyAlignment="1">
      <alignment horizontal="center"/>
    </xf>
    <xf numFmtId="176" fontId="7" fillId="0" borderId="0" xfId="52" applyNumberFormat="1" applyFont="1" applyAlignment="1">
      <alignment horizontal="center"/>
    </xf>
    <xf numFmtId="176" fontId="7" fillId="0" borderId="0" xfId="52" applyNumberFormat="1" applyFont="1" applyFill="1" applyAlignment="1">
      <alignment horizontal="center"/>
    </xf>
    <xf numFmtId="0" fontId="7" fillId="0" borderId="0" xfId="35" applyFont="1" applyAlignment="1">
      <alignment wrapText="1"/>
    </xf>
    <xf numFmtId="0" fontId="6" fillId="0" borderId="0" xfId="35" applyFont="1" applyFill="1" applyBorder="1" applyAlignment="1">
      <alignment vertical="center"/>
    </xf>
    <xf numFmtId="0" fontId="8" fillId="0" borderId="0" xfId="10" applyFont="1" applyFill="1" applyBorder="1" applyAlignment="1">
      <alignment horizontal="left" vertical="center"/>
    </xf>
    <xf numFmtId="179" fontId="6" fillId="0" borderId="0" xfId="35" applyNumberFormat="1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horizontal="left" vertical="center"/>
    </xf>
    <xf numFmtId="0" fontId="6" fillId="0" borderId="0" xfId="35" applyFont="1" applyFill="1" applyBorder="1" applyAlignment="1">
      <alignment horizontal="right" vertical="center"/>
    </xf>
    <xf numFmtId="0" fontId="6" fillId="0" borderId="5" xfId="35" applyFont="1" applyFill="1" applyBorder="1" applyAlignment="1">
      <alignment horizontal="center" vertical="center"/>
    </xf>
    <xf numFmtId="0" fontId="6" fillId="0" borderId="5" xfId="35" applyFont="1" applyFill="1" applyBorder="1" applyAlignment="1">
      <alignment horizontal="center" vertical="center" wrapText="1"/>
    </xf>
    <xf numFmtId="179" fontId="6" fillId="0" borderId="5" xfId="35" applyNumberFormat="1" applyFont="1" applyFill="1" applyBorder="1" applyAlignment="1">
      <alignment horizontal="center" vertical="center"/>
    </xf>
    <xf numFmtId="0" fontId="6" fillId="2" borderId="5" xfId="35" applyFont="1" applyFill="1" applyBorder="1" applyAlignment="1">
      <alignment horizontal="left" vertical="center"/>
    </xf>
    <xf numFmtId="0" fontId="6" fillId="2" borderId="5" xfId="3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0" fontId="9" fillId="0" borderId="5" xfId="53" applyNumberFormat="1" applyFont="1" applyFill="1" applyBorder="1" applyAlignment="1">
      <alignment horizontal="center" vertical="center"/>
    </xf>
    <xf numFmtId="0" fontId="10" fillId="0" borderId="5" xfId="35" applyFont="1" applyFill="1" applyBorder="1" applyAlignment="1">
      <alignment horizontal="center" vertical="center"/>
    </xf>
    <xf numFmtId="0" fontId="10" fillId="0" borderId="5" xfId="53" applyFont="1" applyFill="1" applyBorder="1" applyAlignment="1">
      <alignment horizontal="center" vertical="center"/>
    </xf>
    <xf numFmtId="37" fontId="9" fillId="0" borderId="5" xfId="8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" fillId="0" borderId="5" xfId="52" applyFont="1" applyFill="1" applyBorder="1" applyAlignment="1">
      <alignment horizontal="right" vertical="center" wrapText="1"/>
    </xf>
    <xf numFmtId="0" fontId="1" fillId="0" borderId="5" xfId="52" applyFont="1" applyFill="1" applyBorder="1" applyAlignment="1">
      <alignment horizontal="center" vertical="center" wrapText="1"/>
    </xf>
    <xf numFmtId="180" fontId="1" fillId="0" borderId="5" xfId="8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5" xfId="52" applyFont="1" applyFill="1" applyBorder="1" applyAlignment="1">
      <alignment horizontal="left" vertical="center" wrapText="1"/>
    </xf>
    <xf numFmtId="0" fontId="2" fillId="0" borderId="8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15" xfId="52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/>
    </xf>
    <xf numFmtId="176" fontId="1" fillId="4" borderId="5" xfId="35" applyNumberFormat="1" applyFont="1" applyFill="1" applyBorder="1" applyAlignment="1">
      <alignment horizontal="right" vertical="center"/>
    </xf>
    <xf numFmtId="176" fontId="1" fillId="4" borderId="5" xfId="35" applyNumberFormat="1" applyFont="1" applyFill="1" applyBorder="1" applyAlignment="1">
      <alignment horizontal="center" vertical="center"/>
    </xf>
    <xf numFmtId="178" fontId="1" fillId="4" borderId="5" xfId="35" applyNumberFormat="1" applyFont="1" applyFill="1" applyBorder="1" applyAlignment="1">
      <alignment horizontal="center" vertical="center"/>
    </xf>
    <xf numFmtId="0" fontId="11" fillId="0" borderId="0" xfId="52" applyFont="1" applyAlignment="1">
      <alignment horizontal="center" vertical="center"/>
    </xf>
    <xf numFmtId="0" fontId="0" fillId="0" borderId="0" xfId="0" applyFont="1">
      <alignment vertical="center"/>
    </xf>
    <xf numFmtId="0" fontId="1" fillId="2" borderId="12" xfId="35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 wrapText="1"/>
    </xf>
    <xf numFmtId="178" fontId="1" fillId="0" borderId="6" xfId="8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right" vertical="center" wrapText="1"/>
    </xf>
    <xf numFmtId="178" fontId="1" fillId="6" borderId="17" xfId="8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2" fillId="7" borderId="0" xfId="11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quotation GW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45" zoomScaleNormal="145" topLeftCell="A6" workbookViewId="0">
      <selection activeCell="B5" sqref="B5"/>
    </sheetView>
  </sheetViews>
  <sheetFormatPr defaultColWidth="8.83333333333333" defaultRowHeight="15" outlineLevelCol="3"/>
  <cols>
    <col min="1" max="1" width="5.08333333333333" style="2" customWidth="1"/>
    <col min="2" max="2" width="39.5833333333333" customWidth="1"/>
    <col min="3" max="3" width="42.4166666666667" style="2" customWidth="1"/>
    <col min="4" max="4" width="19.3333333333333" customWidth="1"/>
  </cols>
  <sheetData>
    <row r="1" ht="37.5" customHeight="1" spans="2:3">
      <c r="B1" s="93" t="s">
        <v>0</v>
      </c>
      <c r="C1" s="93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9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spans="2:3">
      <c r="B8" s="95" t="s">
        <v>10</v>
      </c>
      <c r="C8" s="46"/>
    </row>
    <row r="9" s="1" customFormat="1" spans="2:3">
      <c r="B9" s="96" t="s">
        <v>11</v>
      </c>
      <c r="C9" s="97">
        <f>Medical!H97</f>
        <v>157174</v>
      </c>
    </row>
    <row r="10" s="1" customFormat="1" spans="2:3">
      <c r="B10" s="95" t="s">
        <v>12</v>
      </c>
      <c r="C10" s="46"/>
    </row>
    <row r="11" s="1" customFormat="1" spans="2:3">
      <c r="B11" s="96" t="s">
        <v>11</v>
      </c>
      <c r="C11" s="97">
        <f>Creative!H10</f>
        <v>216000</v>
      </c>
    </row>
    <row r="12" s="1" customFormat="1" spans="2:3">
      <c r="B12" s="95" t="s">
        <v>13</v>
      </c>
      <c r="C12" s="46"/>
    </row>
    <row r="13" s="1" customFormat="1" spans="2:3">
      <c r="B13" s="96" t="s">
        <v>11</v>
      </c>
      <c r="C13" s="97">
        <f>'Staffing Fee'!H12</f>
        <v>65750</v>
      </c>
    </row>
    <row r="14" ht="6" customHeight="1" spans="2:3">
      <c r="B14" s="98"/>
      <c r="C14" s="99"/>
    </row>
    <row r="15" spans="2:3">
      <c r="B15" s="100" t="s">
        <v>11</v>
      </c>
      <c r="C15" s="101">
        <f>C13+C11+C9</f>
        <v>438924</v>
      </c>
    </row>
    <row r="16" spans="2:3">
      <c r="B16" s="100" t="s">
        <v>14</v>
      </c>
      <c r="C16" s="101">
        <f>C15*0.06</f>
        <v>26335.44</v>
      </c>
    </row>
    <row r="17" ht="15.75" spans="2:3">
      <c r="B17" s="31" t="s">
        <v>15</v>
      </c>
      <c r="C17" s="33">
        <f>C15+C16</f>
        <v>465259.44</v>
      </c>
    </row>
    <row r="18" spans="2:3">
      <c r="B18" s="102"/>
      <c r="C18" s="103"/>
    </row>
    <row r="19" spans="2:3">
      <c r="B19" s="104" t="s">
        <v>16</v>
      </c>
      <c r="C19" s="105">
        <f>C13/C15</f>
        <v>0.14979814273086</v>
      </c>
    </row>
    <row r="20" spans="2:2">
      <c r="B20" s="37"/>
    </row>
    <row r="21" spans="2:2">
      <c r="B21" s="37"/>
    </row>
    <row r="22" spans="2:2">
      <c r="B22" s="37"/>
    </row>
    <row r="23" spans="2:2">
      <c r="B23" s="37"/>
    </row>
    <row r="24" spans="2:2">
      <c r="B24" s="37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15" zoomScaleNormal="115" topLeftCell="A86" workbookViewId="0">
      <selection activeCell="F100" sqref="F100"/>
    </sheetView>
  </sheetViews>
  <sheetFormatPr defaultColWidth="8.66666666666667" defaultRowHeight="15" outlineLevelCol="7"/>
  <cols>
    <col min="2" max="2" width="31.3333333333333" customWidth="1"/>
    <col min="3" max="3" width="46.5833333333333" customWidth="1"/>
    <col min="4" max="4" width="8.33333333333333" customWidth="1"/>
    <col min="5" max="5" width="10.6666666666667" style="41" customWidth="1"/>
    <col min="6" max="6" width="5.5" style="41" customWidth="1"/>
    <col min="7" max="7" width="9.66666666666667" style="41" customWidth="1"/>
    <col min="8" max="8" width="12.1666666666667" style="41" customWidth="1"/>
  </cols>
  <sheetData>
    <row r="1" ht="16.5" spans="2:8">
      <c r="B1" s="52" t="s">
        <v>0</v>
      </c>
      <c r="C1" s="52"/>
      <c r="D1" s="53"/>
      <c r="E1" s="54"/>
      <c r="F1" s="52"/>
      <c r="G1" s="52"/>
      <c r="H1" s="52"/>
    </row>
    <row r="2" ht="16.5" spans="2:8">
      <c r="B2" s="55" t="s">
        <v>1</v>
      </c>
      <c r="C2" s="56" t="s">
        <v>2</v>
      </c>
      <c r="D2" s="57"/>
      <c r="E2" s="58"/>
      <c r="F2" s="59"/>
      <c r="G2" s="60"/>
      <c r="H2" s="60"/>
    </row>
    <row r="3" ht="16.5" spans="2:8">
      <c r="B3" s="55" t="s">
        <v>3</v>
      </c>
      <c r="C3" s="56" t="s">
        <v>4</v>
      </c>
      <c r="D3" s="61"/>
      <c r="E3" s="58"/>
      <c r="F3" s="59"/>
      <c r="G3" s="60"/>
      <c r="H3" s="60"/>
    </row>
    <row r="4" ht="16.5" spans="2:8">
      <c r="B4" s="62" t="s">
        <v>5</v>
      </c>
      <c r="C4" s="63" t="s">
        <v>6</v>
      </c>
      <c r="D4" s="62"/>
      <c r="E4" s="64"/>
      <c r="F4" s="65"/>
      <c r="G4" s="65"/>
      <c r="H4" s="65"/>
    </row>
    <row r="5" ht="16.5" spans="2:8">
      <c r="B5" s="62" t="s">
        <v>7</v>
      </c>
      <c r="C5" s="66"/>
      <c r="D5" s="62"/>
      <c r="E5" s="64"/>
      <c r="F5" s="65"/>
      <c r="G5" s="65"/>
      <c r="H5" s="65"/>
    </row>
    <row r="6" ht="16.5" spans="2:8">
      <c r="B6" s="67"/>
      <c r="C6" s="67"/>
      <c r="D6" s="67"/>
      <c r="E6" s="64"/>
      <c r="F6" s="65"/>
      <c r="G6" s="65"/>
      <c r="H6" s="65"/>
    </row>
    <row r="7" ht="99" spans="2:8">
      <c r="B7" s="68" t="s">
        <v>8</v>
      </c>
      <c r="C7" s="69" t="s">
        <v>17</v>
      </c>
      <c r="D7" s="69" t="s">
        <v>18</v>
      </c>
      <c r="E7" s="70" t="s">
        <v>19</v>
      </c>
      <c r="F7" s="68" t="s">
        <v>20</v>
      </c>
      <c r="G7" s="68" t="s">
        <v>21</v>
      </c>
      <c r="H7" s="68" t="s">
        <v>22</v>
      </c>
    </row>
    <row r="8" ht="16.5" spans="2:8">
      <c r="B8" s="71" t="s">
        <v>23</v>
      </c>
      <c r="C8" s="71"/>
      <c r="D8" s="71"/>
      <c r="E8" s="72"/>
      <c r="F8" s="72"/>
      <c r="G8" s="72"/>
      <c r="H8" s="72"/>
    </row>
    <row r="9" spans="2:8">
      <c r="B9" s="73" t="s">
        <v>24</v>
      </c>
      <c r="C9" s="73" t="s">
        <v>25</v>
      </c>
      <c r="D9" s="74">
        <v>2021</v>
      </c>
      <c r="E9" s="75">
        <v>300</v>
      </c>
      <c r="F9" s="76" t="s">
        <v>26</v>
      </c>
      <c r="G9" s="77">
        <v>30</v>
      </c>
      <c r="H9" s="78">
        <f t="shared" ref="H9:H15" si="0">E9*G9</f>
        <v>9000</v>
      </c>
    </row>
    <row r="10" spans="2:8">
      <c r="B10" s="73" t="s">
        <v>27</v>
      </c>
      <c r="C10" s="73" t="s">
        <v>28</v>
      </c>
      <c r="D10" s="74"/>
      <c r="E10" s="75">
        <v>2000</v>
      </c>
      <c r="F10" s="76" t="s">
        <v>29</v>
      </c>
      <c r="G10" s="77">
        <v>1</v>
      </c>
      <c r="H10" s="78">
        <f t="shared" si="0"/>
        <v>2000</v>
      </c>
    </row>
    <row r="11" spans="2:8">
      <c r="B11" s="73" t="s">
        <v>30</v>
      </c>
      <c r="C11" s="73" t="s">
        <v>31</v>
      </c>
      <c r="D11" s="74"/>
      <c r="E11" s="75">
        <v>20</v>
      </c>
      <c r="F11" s="76" t="s">
        <v>32</v>
      </c>
      <c r="G11" s="77">
        <v>5</v>
      </c>
      <c r="H11" s="78">
        <f t="shared" si="0"/>
        <v>100</v>
      </c>
    </row>
    <row r="12" spans="2:8">
      <c r="B12" s="73" t="s">
        <v>33</v>
      </c>
      <c r="C12" s="73" t="s">
        <v>34</v>
      </c>
      <c r="D12" s="74"/>
      <c r="E12" s="75">
        <v>15</v>
      </c>
      <c r="F12" s="76" t="s">
        <v>35</v>
      </c>
      <c r="G12" s="77">
        <v>15</v>
      </c>
      <c r="H12" s="78">
        <f t="shared" si="0"/>
        <v>225</v>
      </c>
    </row>
    <row r="13" spans="2:8">
      <c r="B13" s="73" t="s">
        <v>36</v>
      </c>
      <c r="C13" s="73" t="s">
        <v>36</v>
      </c>
      <c r="D13" s="74"/>
      <c r="E13" s="75">
        <v>7</v>
      </c>
      <c r="F13" s="76" t="s">
        <v>35</v>
      </c>
      <c r="G13" s="77">
        <v>15</v>
      </c>
      <c r="H13" s="78">
        <f t="shared" si="0"/>
        <v>105</v>
      </c>
    </row>
    <row r="14" spans="2:8">
      <c r="B14" s="73" t="s">
        <v>37</v>
      </c>
      <c r="C14" s="79" t="s">
        <v>37</v>
      </c>
      <c r="D14" s="74"/>
      <c r="E14" s="75">
        <v>10</v>
      </c>
      <c r="F14" s="76" t="s">
        <v>35</v>
      </c>
      <c r="G14" s="77">
        <v>15</v>
      </c>
      <c r="H14" s="78">
        <f t="shared" si="0"/>
        <v>150</v>
      </c>
    </row>
    <row r="15" spans="2:8">
      <c r="B15" s="73" t="s">
        <v>38</v>
      </c>
      <c r="C15" s="73" t="s">
        <v>39</v>
      </c>
      <c r="D15" s="74"/>
      <c r="E15" s="75">
        <v>100</v>
      </c>
      <c r="F15" s="76" t="s">
        <v>26</v>
      </c>
      <c r="G15" s="77">
        <v>30</v>
      </c>
      <c r="H15" s="78">
        <f t="shared" si="0"/>
        <v>3000</v>
      </c>
    </row>
    <row r="16" spans="2:8">
      <c r="B16" s="80" t="s">
        <v>40</v>
      </c>
      <c r="C16" s="80"/>
      <c r="D16" s="80"/>
      <c r="E16" s="81"/>
      <c r="F16" s="81"/>
      <c r="G16" s="81"/>
      <c r="H16" s="82">
        <f>SUM(H9:H15)</f>
        <v>14580</v>
      </c>
    </row>
    <row r="17" ht="16.5" spans="2:8">
      <c r="B17" s="71" t="s">
        <v>41</v>
      </c>
      <c r="C17" s="71"/>
      <c r="D17" s="71"/>
      <c r="E17" s="72"/>
      <c r="F17" s="72"/>
      <c r="G17" s="72"/>
      <c r="H17" s="72"/>
    </row>
    <row r="18" spans="2:8">
      <c r="B18" s="73" t="s">
        <v>24</v>
      </c>
      <c r="C18" s="73" t="s">
        <v>25</v>
      </c>
      <c r="D18" s="74">
        <v>2021</v>
      </c>
      <c r="E18" s="75">
        <v>300</v>
      </c>
      <c r="F18" s="76" t="s">
        <v>26</v>
      </c>
      <c r="G18" s="77">
        <v>30</v>
      </c>
      <c r="H18" s="78">
        <f t="shared" ref="H18:H24" si="1">E18*G18</f>
        <v>9000</v>
      </c>
    </row>
    <row r="19" spans="2:8">
      <c r="B19" s="73" t="s">
        <v>27</v>
      </c>
      <c r="C19" s="73" t="s">
        <v>28</v>
      </c>
      <c r="D19" s="74"/>
      <c r="E19" s="75">
        <v>2000</v>
      </c>
      <c r="F19" s="76" t="s">
        <v>29</v>
      </c>
      <c r="G19" s="77">
        <v>1</v>
      </c>
      <c r="H19" s="78">
        <f t="shared" si="1"/>
        <v>2000</v>
      </c>
    </row>
    <row r="20" spans="2:8">
      <c r="B20" s="73" t="s">
        <v>30</v>
      </c>
      <c r="C20" s="73" t="s">
        <v>31</v>
      </c>
      <c r="D20" s="74"/>
      <c r="E20" s="75">
        <v>20</v>
      </c>
      <c r="F20" s="76" t="s">
        <v>32</v>
      </c>
      <c r="G20" s="77">
        <v>5</v>
      </c>
      <c r="H20" s="78">
        <f t="shared" si="1"/>
        <v>100</v>
      </c>
    </row>
    <row r="21" spans="2:8">
      <c r="B21" s="73" t="s">
        <v>33</v>
      </c>
      <c r="C21" s="73" t="s">
        <v>34</v>
      </c>
      <c r="D21" s="74"/>
      <c r="E21" s="75">
        <v>15</v>
      </c>
      <c r="F21" s="76" t="s">
        <v>35</v>
      </c>
      <c r="G21" s="77">
        <v>15</v>
      </c>
      <c r="H21" s="78">
        <f t="shared" si="1"/>
        <v>225</v>
      </c>
    </row>
    <row r="22" spans="2:8">
      <c r="B22" s="73" t="s">
        <v>36</v>
      </c>
      <c r="C22" s="73" t="s">
        <v>36</v>
      </c>
      <c r="D22" s="74"/>
      <c r="E22" s="75">
        <v>7</v>
      </c>
      <c r="F22" s="76" t="s">
        <v>35</v>
      </c>
      <c r="G22" s="77">
        <v>15</v>
      </c>
      <c r="H22" s="78">
        <f t="shared" si="1"/>
        <v>105</v>
      </c>
    </row>
    <row r="23" spans="2:8">
      <c r="B23" s="73" t="s">
        <v>37</v>
      </c>
      <c r="C23" s="79" t="s">
        <v>37</v>
      </c>
      <c r="D23" s="74"/>
      <c r="E23" s="75">
        <v>10</v>
      </c>
      <c r="F23" s="76" t="s">
        <v>35</v>
      </c>
      <c r="G23" s="77">
        <v>15</v>
      </c>
      <c r="H23" s="78">
        <f t="shared" si="1"/>
        <v>150</v>
      </c>
    </row>
    <row r="24" spans="2:8">
      <c r="B24" s="73" t="s">
        <v>38</v>
      </c>
      <c r="C24" s="73" t="s">
        <v>39</v>
      </c>
      <c r="D24" s="74"/>
      <c r="E24" s="75">
        <v>100</v>
      </c>
      <c r="F24" s="76" t="s">
        <v>26</v>
      </c>
      <c r="G24" s="77">
        <v>30</v>
      </c>
      <c r="H24" s="78">
        <f t="shared" si="1"/>
        <v>3000</v>
      </c>
    </row>
    <row r="25" spans="2:8">
      <c r="B25" s="80" t="s">
        <v>40</v>
      </c>
      <c r="C25" s="80"/>
      <c r="D25" s="80"/>
      <c r="E25" s="81"/>
      <c r="F25" s="81"/>
      <c r="G25" s="81"/>
      <c r="H25" s="82">
        <f>SUM(H18:H24)</f>
        <v>14580</v>
      </c>
    </row>
    <row r="26" ht="16.5" spans="2:8">
      <c r="B26" s="71" t="s">
        <v>42</v>
      </c>
      <c r="C26" s="71"/>
      <c r="D26" s="71"/>
      <c r="E26" s="72"/>
      <c r="F26" s="72"/>
      <c r="G26" s="72"/>
      <c r="H26" s="72"/>
    </row>
    <row r="27" spans="2:8">
      <c r="B27" s="73" t="s">
        <v>24</v>
      </c>
      <c r="C27" s="73" t="s">
        <v>25</v>
      </c>
      <c r="D27" s="74">
        <v>2021</v>
      </c>
      <c r="E27" s="75">
        <v>300</v>
      </c>
      <c r="F27" s="76" t="s">
        <v>26</v>
      </c>
      <c r="G27" s="77">
        <v>40</v>
      </c>
      <c r="H27" s="78">
        <f t="shared" ref="H27:H33" si="2">E27*G27</f>
        <v>12000</v>
      </c>
    </row>
    <row r="28" spans="2:8">
      <c r="B28" s="73" t="s">
        <v>27</v>
      </c>
      <c r="C28" s="73" t="s">
        <v>28</v>
      </c>
      <c r="D28" s="74"/>
      <c r="E28" s="75">
        <v>2000</v>
      </c>
      <c r="F28" s="76" t="s">
        <v>29</v>
      </c>
      <c r="G28" s="77">
        <v>1</v>
      </c>
      <c r="H28" s="78">
        <f t="shared" si="2"/>
        <v>2000</v>
      </c>
    </row>
    <row r="29" spans="2:8">
      <c r="B29" s="73" t="s">
        <v>30</v>
      </c>
      <c r="C29" s="73" t="s">
        <v>31</v>
      </c>
      <c r="D29" s="74"/>
      <c r="E29" s="75">
        <v>20</v>
      </c>
      <c r="F29" s="76" t="s">
        <v>32</v>
      </c>
      <c r="G29" s="77">
        <v>5</v>
      </c>
      <c r="H29" s="78">
        <f t="shared" si="2"/>
        <v>100</v>
      </c>
    </row>
    <row r="30" spans="2:8">
      <c r="B30" s="73" t="s">
        <v>33</v>
      </c>
      <c r="C30" s="73" t="s">
        <v>34</v>
      </c>
      <c r="D30" s="74"/>
      <c r="E30" s="75">
        <v>15</v>
      </c>
      <c r="F30" s="76" t="s">
        <v>35</v>
      </c>
      <c r="G30" s="77">
        <v>20</v>
      </c>
      <c r="H30" s="78">
        <f t="shared" si="2"/>
        <v>300</v>
      </c>
    </row>
    <row r="31" spans="2:8">
      <c r="B31" s="73" t="s">
        <v>36</v>
      </c>
      <c r="C31" s="73" t="s">
        <v>36</v>
      </c>
      <c r="D31" s="74"/>
      <c r="E31" s="75">
        <v>7</v>
      </c>
      <c r="F31" s="76" t="s">
        <v>35</v>
      </c>
      <c r="G31" s="77">
        <v>20</v>
      </c>
      <c r="H31" s="78">
        <f t="shared" si="2"/>
        <v>140</v>
      </c>
    </row>
    <row r="32" spans="2:8">
      <c r="B32" s="73" t="s">
        <v>37</v>
      </c>
      <c r="C32" s="79" t="s">
        <v>37</v>
      </c>
      <c r="D32" s="74"/>
      <c r="E32" s="75">
        <v>10</v>
      </c>
      <c r="F32" s="76" t="s">
        <v>35</v>
      </c>
      <c r="G32" s="77">
        <v>20</v>
      </c>
      <c r="H32" s="78">
        <f t="shared" si="2"/>
        <v>200</v>
      </c>
    </row>
    <row r="33" spans="2:8">
      <c r="B33" s="73" t="s">
        <v>38</v>
      </c>
      <c r="C33" s="73" t="s">
        <v>39</v>
      </c>
      <c r="D33" s="74"/>
      <c r="E33" s="75">
        <v>100</v>
      </c>
      <c r="F33" s="76" t="s">
        <v>26</v>
      </c>
      <c r="G33" s="77">
        <v>40</v>
      </c>
      <c r="H33" s="78">
        <f t="shared" si="2"/>
        <v>4000</v>
      </c>
    </row>
    <row r="34" spans="2:8">
      <c r="B34" s="80" t="s">
        <v>40</v>
      </c>
      <c r="C34" s="80"/>
      <c r="D34" s="80"/>
      <c r="E34" s="81"/>
      <c r="F34" s="81"/>
      <c r="G34" s="81"/>
      <c r="H34" s="82">
        <f>SUM(H27:H33)</f>
        <v>18740</v>
      </c>
    </row>
    <row r="35" ht="16.5" spans="2:8">
      <c r="B35" s="71" t="s">
        <v>43</v>
      </c>
      <c r="C35" s="71"/>
      <c r="D35" s="71"/>
      <c r="E35" s="72"/>
      <c r="F35" s="72"/>
      <c r="G35" s="72"/>
      <c r="H35" s="72"/>
    </row>
    <row r="36" spans="2:8">
      <c r="B36" s="73" t="s">
        <v>24</v>
      </c>
      <c r="C36" s="73" t="s">
        <v>25</v>
      </c>
      <c r="D36" s="74">
        <v>2021</v>
      </c>
      <c r="E36" s="75">
        <v>300</v>
      </c>
      <c r="F36" s="76" t="s">
        <v>26</v>
      </c>
      <c r="G36" s="77">
        <v>30</v>
      </c>
      <c r="H36" s="78">
        <f t="shared" ref="H36:H42" si="3">E36*G36</f>
        <v>9000</v>
      </c>
    </row>
    <row r="37" spans="2:8">
      <c r="B37" s="73" t="s">
        <v>27</v>
      </c>
      <c r="C37" s="73" t="s">
        <v>28</v>
      </c>
      <c r="D37" s="74"/>
      <c r="E37" s="75">
        <v>2000</v>
      </c>
      <c r="F37" s="76" t="s">
        <v>29</v>
      </c>
      <c r="G37" s="77">
        <v>1</v>
      </c>
      <c r="H37" s="78">
        <f t="shared" si="3"/>
        <v>2000</v>
      </c>
    </row>
    <row r="38" spans="2:8">
      <c r="B38" s="73" t="s">
        <v>30</v>
      </c>
      <c r="C38" s="73" t="s">
        <v>31</v>
      </c>
      <c r="D38" s="74"/>
      <c r="E38" s="75">
        <v>20</v>
      </c>
      <c r="F38" s="76" t="s">
        <v>32</v>
      </c>
      <c r="G38" s="77">
        <v>5</v>
      </c>
      <c r="H38" s="78">
        <f t="shared" si="3"/>
        <v>100</v>
      </c>
    </row>
    <row r="39" spans="2:8">
      <c r="B39" s="73" t="s">
        <v>33</v>
      </c>
      <c r="C39" s="73" t="s">
        <v>34</v>
      </c>
      <c r="D39" s="74"/>
      <c r="E39" s="75">
        <v>15</v>
      </c>
      <c r="F39" s="76" t="s">
        <v>35</v>
      </c>
      <c r="G39" s="77">
        <v>15</v>
      </c>
      <c r="H39" s="78">
        <f t="shared" si="3"/>
        <v>225</v>
      </c>
    </row>
    <row r="40" spans="2:8">
      <c r="B40" s="73" t="s">
        <v>36</v>
      </c>
      <c r="C40" s="73" t="s">
        <v>36</v>
      </c>
      <c r="D40" s="74"/>
      <c r="E40" s="75">
        <v>7</v>
      </c>
      <c r="F40" s="76" t="s">
        <v>35</v>
      </c>
      <c r="G40" s="77">
        <v>15</v>
      </c>
      <c r="H40" s="78">
        <f t="shared" si="3"/>
        <v>105</v>
      </c>
    </row>
    <row r="41" spans="2:8">
      <c r="B41" s="73" t="s">
        <v>37</v>
      </c>
      <c r="C41" s="79" t="s">
        <v>37</v>
      </c>
      <c r="D41" s="74"/>
      <c r="E41" s="75">
        <v>10</v>
      </c>
      <c r="F41" s="76" t="s">
        <v>35</v>
      </c>
      <c r="G41" s="77">
        <v>15</v>
      </c>
      <c r="H41" s="78">
        <f t="shared" si="3"/>
        <v>150</v>
      </c>
    </row>
    <row r="42" spans="2:8">
      <c r="B42" s="73" t="s">
        <v>38</v>
      </c>
      <c r="C42" s="73" t="s">
        <v>39</v>
      </c>
      <c r="D42" s="74"/>
      <c r="E42" s="75">
        <v>100</v>
      </c>
      <c r="F42" s="76" t="s">
        <v>26</v>
      </c>
      <c r="G42" s="77">
        <v>30</v>
      </c>
      <c r="H42" s="78">
        <f t="shared" si="3"/>
        <v>3000</v>
      </c>
    </row>
    <row r="43" spans="2:8">
      <c r="B43" s="80" t="s">
        <v>40</v>
      </c>
      <c r="C43" s="80"/>
      <c r="D43" s="80"/>
      <c r="E43" s="81"/>
      <c r="F43" s="81"/>
      <c r="G43" s="81"/>
      <c r="H43" s="82">
        <f>SUM(H36:H42)</f>
        <v>14580</v>
      </c>
    </row>
    <row r="44" ht="16.5" spans="2:8">
      <c r="B44" s="71" t="s">
        <v>44</v>
      </c>
      <c r="C44" s="71"/>
      <c r="D44" s="71"/>
      <c r="E44" s="72"/>
      <c r="F44" s="72"/>
      <c r="G44" s="72"/>
      <c r="H44" s="72"/>
    </row>
    <row r="45" spans="2:8">
      <c r="B45" s="73" t="s">
        <v>24</v>
      </c>
      <c r="C45" s="73" t="s">
        <v>25</v>
      </c>
      <c r="D45" s="74">
        <v>2021</v>
      </c>
      <c r="E45" s="75">
        <v>300</v>
      </c>
      <c r="F45" s="76" t="s">
        <v>26</v>
      </c>
      <c r="G45" s="77">
        <v>30</v>
      </c>
      <c r="H45" s="78">
        <f t="shared" ref="H45:H51" si="4">E45*G45</f>
        <v>9000</v>
      </c>
    </row>
    <row r="46" spans="2:8">
      <c r="B46" s="73" t="s">
        <v>27</v>
      </c>
      <c r="C46" s="73" t="s">
        <v>28</v>
      </c>
      <c r="D46" s="74"/>
      <c r="E46" s="75">
        <v>2000</v>
      </c>
      <c r="F46" s="76" t="s">
        <v>29</v>
      </c>
      <c r="G46" s="77">
        <v>1</v>
      </c>
      <c r="H46" s="78">
        <f t="shared" si="4"/>
        <v>2000</v>
      </c>
    </row>
    <row r="47" spans="2:8">
      <c r="B47" s="73" t="s">
        <v>30</v>
      </c>
      <c r="C47" s="73" t="s">
        <v>31</v>
      </c>
      <c r="D47" s="74"/>
      <c r="E47" s="75">
        <v>20</v>
      </c>
      <c r="F47" s="76" t="s">
        <v>32</v>
      </c>
      <c r="G47" s="77">
        <v>5</v>
      </c>
      <c r="H47" s="78">
        <f t="shared" si="4"/>
        <v>100</v>
      </c>
    </row>
    <row r="48" spans="2:8">
      <c r="B48" s="73" t="s">
        <v>33</v>
      </c>
      <c r="C48" s="73" t="s">
        <v>34</v>
      </c>
      <c r="D48" s="74"/>
      <c r="E48" s="75">
        <v>15</v>
      </c>
      <c r="F48" s="76" t="s">
        <v>35</v>
      </c>
      <c r="G48" s="77">
        <v>15</v>
      </c>
      <c r="H48" s="78">
        <f t="shared" si="4"/>
        <v>225</v>
      </c>
    </row>
    <row r="49" spans="2:8">
      <c r="B49" s="73" t="s">
        <v>36</v>
      </c>
      <c r="C49" s="73" t="s">
        <v>36</v>
      </c>
      <c r="D49" s="74"/>
      <c r="E49" s="75">
        <v>7</v>
      </c>
      <c r="F49" s="76" t="s">
        <v>35</v>
      </c>
      <c r="G49" s="77">
        <v>15</v>
      </c>
      <c r="H49" s="78">
        <f t="shared" si="4"/>
        <v>105</v>
      </c>
    </row>
    <row r="50" spans="2:8">
      <c r="B50" s="73" t="s">
        <v>37</v>
      </c>
      <c r="C50" s="79" t="s">
        <v>37</v>
      </c>
      <c r="D50" s="74"/>
      <c r="E50" s="75">
        <v>10</v>
      </c>
      <c r="F50" s="76" t="s">
        <v>35</v>
      </c>
      <c r="G50" s="77">
        <v>15</v>
      </c>
      <c r="H50" s="78">
        <f t="shared" si="4"/>
        <v>150</v>
      </c>
    </row>
    <row r="51" spans="2:8">
      <c r="B51" s="73" t="s">
        <v>38</v>
      </c>
      <c r="C51" s="73" t="s">
        <v>39</v>
      </c>
      <c r="D51" s="74"/>
      <c r="E51" s="75">
        <v>100</v>
      </c>
      <c r="F51" s="76" t="s">
        <v>26</v>
      </c>
      <c r="G51" s="77">
        <v>30</v>
      </c>
      <c r="H51" s="78">
        <f t="shared" si="4"/>
        <v>3000</v>
      </c>
    </row>
    <row r="52" spans="2:8">
      <c r="B52" s="80" t="s">
        <v>40</v>
      </c>
      <c r="C52" s="80"/>
      <c r="D52" s="80"/>
      <c r="E52" s="81"/>
      <c r="F52" s="81"/>
      <c r="G52" s="81"/>
      <c r="H52" s="82">
        <f>SUM(H45:H51)</f>
        <v>14580</v>
      </c>
    </row>
    <row r="53" ht="16.5" spans="2:8">
      <c r="B53" s="71" t="s">
        <v>45</v>
      </c>
      <c r="C53" s="71"/>
      <c r="D53" s="71"/>
      <c r="E53" s="72"/>
      <c r="F53" s="72"/>
      <c r="G53" s="72"/>
      <c r="H53" s="72"/>
    </row>
    <row r="54" spans="2:8">
      <c r="B54" s="73" t="s">
        <v>24</v>
      </c>
      <c r="C54" s="73" t="s">
        <v>25</v>
      </c>
      <c r="D54" s="74">
        <v>2021</v>
      </c>
      <c r="E54" s="75">
        <v>300</v>
      </c>
      <c r="F54" s="76" t="s">
        <v>26</v>
      </c>
      <c r="G54" s="77">
        <v>30</v>
      </c>
      <c r="H54" s="78">
        <f t="shared" ref="H54:H60" si="5">E54*G54</f>
        <v>9000</v>
      </c>
    </row>
    <row r="55" spans="2:8">
      <c r="B55" s="73" t="s">
        <v>27</v>
      </c>
      <c r="C55" s="73" t="s">
        <v>28</v>
      </c>
      <c r="D55" s="74"/>
      <c r="E55" s="75">
        <v>2000</v>
      </c>
      <c r="F55" s="76" t="s">
        <v>29</v>
      </c>
      <c r="G55" s="77">
        <v>1</v>
      </c>
      <c r="H55" s="78">
        <f t="shared" si="5"/>
        <v>2000</v>
      </c>
    </row>
    <row r="56" spans="2:8">
      <c r="B56" s="73" t="s">
        <v>30</v>
      </c>
      <c r="C56" s="73" t="s">
        <v>31</v>
      </c>
      <c r="D56" s="74"/>
      <c r="E56" s="75">
        <v>20</v>
      </c>
      <c r="F56" s="76" t="s">
        <v>32</v>
      </c>
      <c r="G56" s="77">
        <v>5</v>
      </c>
      <c r="H56" s="78">
        <f t="shared" si="5"/>
        <v>100</v>
      </c>
    </row>
    <row r="57" spans="2:8">
      <c r="B57" s="73" t="s">
        <v>33</v>
      </c>
      <c r="C57" s="73" t="s">
        <v>34</v>
      </c>
      <c r="D57" s="74"/>
      <c r="E57" s="75">
        <v>15</v>
      </c>
      <c r="F57" s="76" t="s">
        <v>35</v>
      </c>
      <c r="G57" s="77">
        <v>15</v>
      </c>
      <c r="H57" s="78">
        <f t="shared" si="5"/>
        <v>225</v>
      </c>
    </row>
    <row r="58" spans="2:8">
      <c r="B58" s="73" t="s">
        <v>36</v>
      </c>
      <c r="C58" s="73" t="s">
        <v>36</v>
      </c>
      <c r="D58" s="74"/>
      <c r="E58" s="75">
        <v>7</v>
      </c>
      <c r="F58" s="76" t="s">
        <v>35</v>
      </c>
      <c r="G58" s="77">
        <v>15</v>
      </c>
      <c r="H58" s="78">
        <f t="shared" si="5"/>
        <v>105</v>
      </c>
    </row>
    <row r="59" spans="2:8">
      <c r="B59" s="73" t="s">
        <v>37</v>
      </c>
      <c r="C59" s="79" t="s">
        <v>37</v>
      </c>
      <c r="D59" s="74"/>
      <c r="E59" s="75">
        <v>10</v>
      </c>
      <c r="F59" s="76" t="s">
        <v>35</v>
      </c>
      <c r="G59" s="77">
        <v>15</v>
      </c>
      <c r="H59" s="78">
        <f t="shared" si="5"/>
        <v>150</v>
      </c>
    </row>
    <row r="60" spans="2:8">
      <c r="B60" s="73" t="s">
        <v>38</v>
      </c>
      <c r="C60" s="73" t="s">
        <v>39</v>
      </c>
      <c r="D60" s="74"/>
      <c r="E60" s="75">
        <v>100</v>
      </c>
      <c r="F60" s="76" t="s">
        <v>26</v>
      </c>
      <c r="G60" s="77">
        <v>30</v>
      </c>
      <c r="H60" s="78">
        <f t="shared" si="5"/>
        <v>3000</v>
      </c>
    </row>
    <row r="61" spans="2:8">
      <c r="B61" s="80" t="s">
        <v>40</v>
      </c>
      <c r="C61" s="80"/>
      <c r="D61" s="80"/>
      <c r="E61" s="81"/>
      <c r="F61" s="81"/>
      <c r="G61" s="81"/>
      <c r="H61" s="82">
        <f>SUM(H54:H60)</f>
        <v>14580</v>
      </c>
    </row>
    <row r="62" ht="16.5" spans="2:8">
      <c r="B62" s="71" t="s">
        <v>46</v>
      </c>
      <c r="C62" s="71"/>
      <c r="D62" s="71"/>
      <c r="E62" s="72"/>
      <c r="F62" s="72"/>
      <c r="G62" s="72"/>
      <c r="H62" s="72"/>
    </row>
    <row r="63" spans="2:8">
      <c r="B63" s="73" t="s">
        <v>24</v>
      </c>
      <c r="C63" s="73" t="s">
        <v>25</v>
      </c>
      <c r="D63" s="74">
        <v>2021</v>
      </c>
      <c r="E63" s="75">
        <v>300</v>
      </c>
      <c r="F63" s="76" t="s">
        <v>26</v>
      </c>
      <c r="G63" s="77">
        <v>30</v>
      </c>
      <c r="H63" s="78">
        <f t="shared" ref="H63:H69" si="6">E63*G63</f>
        <v>9000</v>
      </c>
    </row>
    <row r="64" spans="2:8">
      <c r="B64" s="73" t="s">
        <v>27</v>
      </c>
      <c r="C64" s="73" t="s">
        <v>28</v>
      </c>
      <c r="D64" s="74"/>
      <c r="E64" s="75">
        <v>2000</v>
      </c>
      <c r="F64" s="76" t="s">
        <v>29</v>
      </c>
      <c r="G64" s="77">
        <v>1</v>
      </c>
      <c r="H64" s="78">
        <f t="shared" si="6"/>
        <v>2000</v>
      </c>
    </row>
    <row r="65" spans="2:8">
      <c r="B65" s="73" t="s">
        <v>30</v>
      </c>
      <c r="C65" s="73" t="s">
        <v>31</v>
      </c>
      <c r="D65" s="74"/>
      <c r="E65" s="75">
        <v>20</v>
      </c>
      <c r="F65" s="76" t="s">
        <v>32</v>
      </c>
      <c r="G65" s="77">
        <v>5</v>
      </c>
      <c r="H65" s="78">
        <f t="shared" si="6"/>
        <v>100</v>
      </c>
    </row>
    <row r="66" spans="2:8">
      <c r="B66" s="73" t="s">
        <v>33</v>
      </c>
      <c r="C66" s="73" t="s">
        <v>34</v>
      </c>
      <c r="D66" s="74"/>
      <c r="E66" s="75">
        <v>15</v>
      </c>
      <c r="F66" s="76" t="s">
        <v>35</v>
      </c>
      <c r="G66" s="77">
        <v>15</v>
      </c>
      <c r="H66" s="78">
        <f t="shared" si="6"/>
        <v>225</v>
      </c>
    </row>
    <row r="67" spans="2:8">
      <c r="B67" s="73" t="s">
        <v>36</v>
      </c>
      <c r="C67" s="73" t="s">
        <v>36</v>
      </c>
      <c r="D67" s="74"/>
      <c r="E67" s="75">
        <v>7</v>
      </c>
      <c r="F67" s="76" t="s">
        <v>35</v>
      </c>
      <c r="G67" s="77">
        <v>15</v>
      </c>
      <c r="H67" s="78">
        <f t="shared" si="6"/>
        <v>105</v>
      </c>
    </row>
    <row r="68" spans="2:8">
      <c r="B68" s="73" t="s">
        <v>37</v>
      </c>
      <c r="C68" s="79" t="s">
        <v>37</v>
      </c>
      <c r="D68" s="74"/>
      <c r="E68" s="75">
        <v>10</v>
      </c>
      <c r="F68" s="76" t="s">
        <v>35</v>
      </c>
      <c r="G68" s="77">
        <v>15</v>
      </c>
      <c r="H68" s="78">
        <f t="shared" si="6"/>
        <v>150</v>
      </c>
    </row>
    <row r="69" spans="2:8">
      <c r="B69" s="73" t="s">
        <v>38</v>
      </c>
      <c r="C69" s="73" t="s">
        <v>39</v>
      </c>
      <c r="D69" s="74"/>
      <c r="E69" s="75">
        <v>100</v>
      </c>
      <c r="F69" s="76" t="s">
        <v>26</v>
      </c>
      <c r="G69" s="77">
        <v>30</v>
      </c>
      <c r="H69" s="78">
        <f t="shared" si="6"/>
        <v>3000</v>
      </c>
    </row>
    <row r="70" spans="2:8">
      <c r="B70" s="80" t="s">
        <v>40</v>
      </c>
      <c r="C70" s="80"/>
      <c r="D70" s="80"/>
      <c r="E70" s="81"/>
      <c r="F70" s="81"/>
      <c r="G70" s="81"/>
      <c r="H70" s="82">
        <f>SUM(H63:H69)</f>
        <v>14580</v>
      </c>
    </row>
    <row r="71" ht="16.5" spans="2:8">
      <c r="B71" s="71" t="s">
        <v>47</v>
      </c>
      <c r="C71" s="71"/>
      <c r="D71" s="71"/>
      <c r="E71" s="72"/>
      <c r="F71" s="72"/>
      <c r="G71" s="72"/>
      <c r="H71" s="72"/>
    </row>
    <row r="72" spans="2:8">
      <c r="B72" s="73" t="s">
        <v>24</v>
      </c>
      <c r="C72" s="73" t="s">
        <v>25</v>
      </c>
      <c r="D72" s="74">
        <v>2021</v>
      </c>
      <c r="E72" s="75">
        <v>300</v>
      </c>
      <c r="F72" s="76" t="s">
        <v>26</v>
      </c>
      <c r="G72" s="77">
        <v>70</v>
      </c>
      <c r="H72" s="78">
        <f t="shared" ref="H72:H78" si="7">E72*G72</f>
        <v>21000</v>
      </c>
    </row>
    <row r="73" spans="2:8">
      <c r="B73" s="73" t="s">
        <v>27</v>
      </c>
      <c r="C73" s="73" t="s">
        <v>28</v>
      </c>
      <c r="D73" s="74"/>
      <c r="E73" s="75">
        <v>2000</v>
      </c>
      <c r="F73" s="76" t="s">
        <v>29</v>
      </c>
      <c r="G73" s="77">
        <v>1</v>
      </c>
      <c r="H73" s="78">
        <f t="shared" si="7"/>
        <v>2000</v>
      </c>
    </row>
    <row r="74" spans="2:8">
      <c r="B74" s="73" t="s">
        <v>30</v>
      </c>
      <c r="C74" s="73" t="s">
        <v>31</v>
      </c>
      <c r="D74" s="74"/>
      <c r="E74" s="75">
        <v>20</v>
      </c>
      <c r="F74" s="76" t="s">
        <v>32</v>
      </c>
      <c r="G74" s="77">
        <v>5</v>
      </c>
      <c r="H74" s="78">
        <f t="shared" si="7"/>
        <v>100</v>
      </c>
    </row>
    <row r="75" spans="2:8">
      <c r="B75" s="73" t="s">
        <v>33</v>
      </c>
      <c r="C75" s="73" t="s">
        <v>34</v>
      </c>
      <c r="D75" s="74"/>
      <c r="E75" s="75">
        <v>15</v>
      </c>
      <c r="F75" s="76" t="s">
        <v>35</v>
      </c>
      <c r="G75" s="77">
        <v>35</v>
      </c>
      <c r="H75" s="78">
        <f t="shared" si="7"/>
        <v>525</v>
      </c>
    </row>
    <row r="76" spans="2:8">
      <c r="B76" s="73" t="s">
        <v>36</v>
      </c>
      <c r="C76" s="73" t="s">
        <v>36</v>
      </c>
      <c r="D76" s="74"/>
      <c r="E76" s="75">
        <v>7</v>
      </c>
      <c r="F76" s="76" t="s">
        <v>35</v>
      </c>
      <c r="G76" s="77">
        <v>35</v>
      </c>
      <c r="H76" s="78">
        <f t="shared" si="7"/>
        <v>245</v>
      </c>
    </row>
    <row r="77" spans="2:8">
      <c r="B77" s="73" t="s">
        <v>37</v>
      </c>
      <c r="C77" s="79" t="s">
        <v>37</v>
      </c>
      <c r="D77" s="74"/>
      <c r="E77" s="75">
        <v>10</v>
      </c>
      <c r="F77" s="76" t="s">
        <v>35</v>
      </c>
      <c r="G77" s="77">
        <v>35</v>
      </c>
      <c r="H77" s="78">
        <f t="shared" si="7"/>
        <v>350</v>
      </c>
    </row>
    <row r="78" spans="2:8">
      <c r="B78" s="73" t="s">
        <v>38</v>
      </c>
      <c r="C78" s="73" t="s">
        <v>39</v>
      </c>
      <c r="D78" s="74"/>
      <c r="E78" s="75">
        <v>100</v>
      </c>
      <c r="F78" s="76" t="s">
        <v>26</v>
      </c>
      <c r="G78" s="77">
        <v>70</v>
      </c>
      <c r="H78" s="78">
        <f t="shared" si="7"/>
        <v>7000</v>
      </c>
    </row>
    <row r="79" spans="2:8">
      <c r="B79" s="80" t="s">
        <v>40</v>
      </c>
      <c r="C79" s="80"/>
      <c r="D79" s="80"/>
      <c r="E79" s="81"/>
      <c r="F79" s="81"/>
      <c r="G79" s="81"/>
      <c r="H79" s="82">
        <f>SUM(H72:H78)</f>
        <v>31220</v>
      </c>
    </row>
    <row r="80" ht="16.5" spans="2:8">
      <c r="B80" s="71" t="s">
        <v>48</v>
      </c>
      <c r="C80" s="71"/>
      <c r="D80" s="71"/>
      <c r="E80" s="72"/>
      <c r="F80" s="72"/>
      <c r="G80" s="72"/>
      <c r="H80" s="72"/>
    </row>
    <row r="81" spans="2:8">
      <c r="B81" s="73" t="s">
        <v>24</v>
      </c>
      <c r="C81" s="73" t="s">
        <v>25</v>
      </c>
      <c r="D81" s="74">
        <v>2021</v>
      </c>
      <c r="E81" s="75">
        <v>300</v>
      </c>
      <c r="F81" s="76" t="s">
        <v>26</v>
      </c>
      <c r="G81" s="77">
        <v>15</v>
      </c>
      <c r="H81" s="78">
        <f t="shared" ref="H81:H86" si="8">E81*G81</f>
        <v>4500</v>
      </c>
    </row>
    <row r="82" spans="2:8">
      <c r="B82" s="73" t="s">
        <v>30</v>
      </c>
      <c r="C82" s="73" t="s">
        <v>31</v>
      </c>
      <c r="D82" s="74"/>
      <c r="E82" s="75">
        <v>20</v>
      </c>
      <c r="F82" s="76" t="s">
        <v>32</v>
      </c>
      <c r="G82" s="77">
        <v>5</v>
      </c>
      <c r="H82" s="78">
        <f t="shared" si="8"/>
        <v>100</v>
      </c>
    </row>
    <row r="83" spans="2:8">
      <c r="B83" s="73" t="s">
        <v>33</v>
      </c>
      <c r="C83" s="73" t="s">
        <v>34</v>
      </c>
      <c r="D83" s="74"/>
      <c r="E83" s="75">
        <v>15</v>
      </c>
      <c r="F83" s="76" t="s">
        <v>35</v>
      </c>
      <c r="G83" s="77">
        <v>5</v>
      </c>
      <c r="H83" s="78">
        <f t="shared" si="8"/>
        <v>75</v>
      </c>
    </row>
    <row r="84" spans="2:8">
      <c r="B84" s="73" t="s">
        <v>36</v>
      </c>
      <c r="C84" s="73" t="s">
        <v>36</v>
      </c>
      <c r="D84" s="74"/>
      <c r="E84" s="75">
        <v>7</v>
      </c>
      <c r="F84" s="76" t="s">
        <v>35</v>
      </c>
      <c r="G84" s="77">
        <v>6</v>
      </c>
      <c r="H84" s="78">
        <f t="shared" si="8"/>
        <v>42</v>
      </c>
    </row>
    <row r="85" spans="2:8">
      <c r="B85" s="73" t="s">
        <v>37</v>
      </c>
      <c r="C85" s="79" t="s">
        <v>37</v>
      </c>
      <c r="D85" s="74"/>
      <c r="E85" s="75">
        <v>10</v>
      </c>
      <c r="F85" s="76" t="s">
        <v>35</v>
      </c>
      <c r="G85" s="77">
        <v>7</v>
      </c>
      <c r="H85" s="78">
        <f t="shared" si="8"/>
        <v>70</v>
      </c>
    </row>
    <row r="86" spans="2:8">
      <c r="B86" s="73" t="s">
        <v>38</v>
      </c>
      <c r="C86" s="73" t="s">
        <v>39</v>
      </c>
      <c r="D86" s="74"/>
      <c r="E86" s="75">
        <v>100</v>
      </c>
      <c r="F86" s="76" t="s">
        <v>26</v>
      </c>
      <c r="G86" s="77">
        <v>15</v>
      </c>
      <c r="H86" s="78">
        <f t="shared" si="8"/>
        <v>1500</v>
      </c>
    </row>
    <row r="87" spans="2:8">
      <c r="B87" s="80" t="s">
        <v>40</v>
      </c>
      <c r="C87" s="80"/>
      <c r="D87" s="80"/>
      <c r="E87" s="81"/>
      <c r="F87" s="81"/>
      <c r="G87" s="81"/>
      <c r="H87" s="82">
        <f>SUM(H81:H86)</f>
        <v>6287</v>
      </c>
    </row>
    <row r="88" ht="16.5" spans="2:8">
      <c r="B88" s="71" t="s">
        <v>49</v>
      </c>
      <c r="C88" s="71"/>
      <c r="D88" s="71"/>
      <c r="E88" s="72"/>
      <c r="F88" s="72"/>
      <c r="G88" s="72"/>
      <c r="H88" s="72"/>
    </row>
    <row r="89" spans="1:8">
      <c r="A89" s="83"/>
      <c r="B89" s="84" t="s">
        <v>50</v>
      </c>
      <c r="C89" s="84" t="s">
        <v>25</v>
      </c>
      <c r="D89" s="85">
        <v>2021</v>
      </c>
      <c r="E89" s="86">
        <v>800</v>
      </c>
      <c r="F89" s="86" t="s">
        <v>26</v>
      </c>
      <c r="G89" s="86">
        <v>4</v>
      </c>
      <c r="H89" s="78">
        <f t="shared" ref="H89:H92" si="9">E89*G89</f>
        <v>3200</v>
      </c>
    </row>
    <row r="90" spans="2:8">
      <c r="B90" s="73" t="s">
        <v>33</v>
      </c>
      <c r="C90" s="73" t="s">
        <v>34</v>
      </c>
      <c r="D90" s="87"/>
      <c r="E90" s="75">
        <v>15</v>
      </c>
      <c r="F90" s="76" t="s">
        <v>35</v>
      </c>
      <c r="G90" s="77">
        <v>10</v>
      </c>
      <c r="H90" s="78">
        <f t="shared" si="9"/>
        <v>150</v>
      </c>
    </row>
    <row r="91" spans="2:8">
      <c r="B91" s="73" t="s">
        <v>36</v>
      </c>
      <c r="C91" s="73" t="s">
        <v>36</v>
      </c>
      <c r="D91" s="87"/>
      <c r="E91" s="75">
        <v>7</v>
      </c>
      <c r="F91" s="76" t="s">
        <v>35</v>
      </c>
      <c r="G91" s="77">
        <v>11</v>
      </c>
      <c r="H91" s="78">
        <f t="shared" si="9"/>
        <v>77</v>
      </c>
    </row>
    <row r="92" spans="2:8">
      <c r="B92" s="73" t="s">
        <v>37</v>
      </c>
      <c r="C92" s="79" t="s">
        <v>37</v>
      </c>
      <c r="D92" s="88"/>
      <c r="E92" s="75">
        <v>10</v>
      </c>
      <c r="F92" s="76" t="s">
        <v>35</v>
      </c>
      <c r="G92" s="77">
        <v>12</v>
      </c>
      <c r="H92" s="78">
        <f t="shared" si="9"/>
        <v>120</v>
      </c>
    </row>
    <row r="93" spans="2:8">
      <c r="B93" s="80" t="s">
        <v>40</v>
      </c>
      <c r="C93" s="80"/>
      <c r="D93" s="80"/>
      <c r="E93" s="81"/>
      <c r="F93" s="81"/>
      <c r="G93" s="81"/>
      <c r="H93" s="82">
        <f>SUM(H89:H92)</f>
        <v>3547</v>
      </c>
    </row>
    <row r="94" s="2" customFormat="1" ht="16.5" spans="2:8">
      <c r="B94" s="71" t="s">
        <v>51</v>
      </c>
      <c r="C94" s="71"/>
      <c r="D94" s="71"/>
      <c r="E94" s="72"/>
      <c r="F94" s="72"/>
      <c r="G94" s="72"/>
      <c r="H94" s="72"/>
    </row>
    <row r="95" s="2" customFormat="1" spans="2:8">
      <c r="B95" s="89" t="s">
        <v>52</v>
      </c>
      <c r="C95" s="79" t="s">
        <v>53</v>
      </c>
      <c r="D95" s="74">
        <v>2021</v>
      </c>
      <c r="E95" s="86">
        <v>450</v>
      </c>
      <c r="F95" s="86" t="s">
        <v>26</v>
      </c>
      <c r="G95" s="77">
        <v>22</v>
      </c>
      <c r="H95" s="78">
        <f>E95*G95</f>
        <v>9900</v>
      </c>
    </row>
    <row r="96" s="2" customFormat="1" spans="2:8">
      <c r="B96" s="80" t="s">
        <v>40</v>
      </c>
      <c r="C96" s="80"/>
      <c r="D96" s="80"/>
      <c r="E96" s="81"/>
      <c r="F96" s="81"/>
      <c r="G96" s="81"/>
      <c r="H96" s="82">
        <f>SUM(H95)</f>
        <v>9900</v>
      </c>
    </row>
    <row r="97" spans="1:8">
      <c r="A97" s="2"/>
      <c r="B97" s="90" t="s">
        <v>11</v>
      </c>
      <c r="C97" s="90"/>
      <c r="D97" s="90"/>
      <c r="E97" s="91"/>
      <c r="F97" s="91"/>
      <c r="G97" s="91"/>
      <c r="H97" s="92">
        <f>H96+H93+H87+H79+H70+H61+H52+H43+H34+H25+H16</f>
        <v>157174</v>
      </c>
    </row>
  </sheetData>
  <mergeCells count="32">
    <mergeCell ref="B1:C1"/>
    <mergeCell ref="B8:H8"/>
    <mergeCell ref="B16:G16"/>
    <mergeCell ref="B17:H17"/>
    <mergeCell ref="B25:G25"/>
    <mergeCell ref="B26:H26"/>
    <mergeCell ref="B34:G34"/>
    <mergeCell ref="B35:H35"/>
    <mergeCell ref="B43:G43"/>
    <mergeCell ref="B44:H44"/>
    <mergeCell ref="B52:G52"/>
    <mergeCell ref="B53:H53"/>
    <mergeCell ref="B61:G61"/>
    <mergeCell ref="B62:H62"/>
    <mergeCell ref="B70:G70"/>
    <mergeCell ref="B71:H71"/>
    <mergeCell ref="B79:G79"/>
    <mergeCell ref="B80:H80"/>
    <mergeCell ref="B87:G87"/>
    <mergeCell ref="B93:G93"/>
    <mergeCell ref="B96:G96"/>
    <mergeCell ref="B97:G97"/>
    <mergeCell ref="D9:D15"/>
    <mergeCell ref="D18:D24"/>
    <mergeCell ref="D27:D33"/>
    <mergeCell ref="D36:D42"/>
    <mergeCell ref="D45:D51"/>
    <mergeCell ref="D54:D60"/>
    <mergeCell ref="D63:D69"/>
    <mergeCell ref="D72:D78"/>
    <mergeCell ref="D81:D86"/>
    <mergeCell ref="D89:D92"/>
  </mergeCells>
  <hyperlinks>
    <hyperlink ref="C4" r:id="rId1" display="chelsea.ye@ubs-cn.com" tooltip="mailto:chelsea.ye@ubs-cn.com"/>
  </hyperlink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0"/>
  <sheetViews>
    <sheetView zoomScale="85" zoomScaleNormal="85" workbookViewId="0">
      <selection activeCell="D13" sqref="D13"/>
    </sheetView>
  </sheetViews>
  <sheetFormatPr defaultColWidth="8.66666666666667" defaultRowHeight="15" outlineLevelCol="7"/>
  <cols>
    <col min="2" max="2" width="36.3333333333333" customWidth="1"/>
    <col min="3" max="3" width="42.4166666666667" customWidth="1"/>
    <col min="4" max="4" width="8.33333333333333" customWidth="1"/>
    <col min="5" max="5" width="10.6666666666667" style="41" customWidth="1"/>
    <col min="6" max="6" width="5.5" customWidth="1"/>
    <col min="7" max="7" width="9.66666666666667" customWidth="1"/>
    <col min="8" max="8" width="12.8333333333333" customWidth="1"/>
  </cols>
  <sheetData>
    <row r="1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42"/>
      <c r="F4" s="12"/>
      <c r="G4" s="12"/>
      <c r="H4" s="12"/>
    </row>
    <row r="5" spans="2:8">
      <c r="B5" s="12" t="s">
        <v>7</v>
      </c>
      <c r="C5" s="14"/>
      <c r="D5" s="12"/>
      <c r="E5" s="42"/>
      <c r="F5" s="12"/>
      <c r="G5" s="12"/>
      <c r="H5" s="12"/>
    </row>
    <row r="6" ht="15.75" spans="2:8">
      <c r="B6" s="15"/>
      <c r="C6" s="15"/>
      <c r="D6" s="15"/>
      <c r="E6" s="42"/>
      <c r="F6" s="15"/>
      <c r="G6" s="15"/>
      <c r="H6" s="15"/>
    </row>
    <row r="7" ht="72.5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pans="2:8">
      <c r="B8" s="43" t="s">
        <v>51</v>
      </c>
      <c r="C8" s="44"/>
      <c r="D8" s="44"/>
      <c r="E8" s="45"/>
      <c r="F8" s="44"/>
      <c r="G8" s="44"/>
      <c r="H8" s="46"/>
    </row>
    <row r="9" customHeight="1" spans="2:8">
      <c r="B9" s="47" t="s">
        <v>54</v>
      </c>
      <c r="C9" s="48" t="s">
        <v>55</v>
      </c>
      <c r="D9" s="49">
        <v>2021</v>
      </c>
      <c r="E9" s="26">
        <v>3000</v>
      </c>
      <c r="F9" s="50" t="s">
        <v>56</v>
      </c>
      <c r="G9" s="30">
        <v>72</v>
      </c>
      <c r="H9" s="28">
        <f>SUM(E9*G9)</f>
        <v>216000</v>
      </c>
    </row>
    <row r="10" ht="15.75" spans="2:8">
      <c r="B10" s="31" t="s">
        <v>11</v>
      </c>
      <c r="C10" s="32"/>
      <c r="D10" s="32"/>
      <c r="E10" s="51"/>
      <c r="F10" s="32"/>
      <c r="G10" s="32"/>
      <c r="H10" s="33">
        <f>SUM(H8:H9)</f>
        <v>216000</v>
      </c>
    </row>
  </sheetData>
  <mergeCells count="2">
    <mergeCell ref="B1:C1"/>
    <mergeCell ref="B10:G10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B12" sqref="B12:G12"/>
    </sheetView>
  </sheetViews>
  <sheetFormatPr defaultColWidth="8.83333333333333" defaultRowHeight="15" outlineLevelCol="7"/>
  <cols>
    <col min="1" max="1" width="5.08333333333333" style="2" customWidth="1"/>
    <col min="2" max="2" width="26.0833333333333" customWidth="1"/>
    <col min="3" max="3" width="40.0833333333333" style="3" customWidth="1"/>
    <col min="4" max="4" width="16.8333333333333" style="3" customWidth="1"/>
    <col min="5" max="5" width="11" customWidth="1"/>
    <col min="6" max="6" width="8.33333333333333" customWidth="1"/>
    <col min="7" max="7" width="10.083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57</v>
      </c>
      <c r="C8" s="21"/>
      <c r="D8" s="21"/>
      <c r="E8" s="21"/>
      <c r="F8" s="21"/>
      <c r="G8" s="21"/>
      <c r="H8" s="22"/>
    </row>
    <row r="9" spans="2:8">
      <c r="B9" s="23" t="s">
        <v>58</v>
      </c>
      <c r="C9" s="24" t="s">
        <v>59</v>
      </c>
      <c r="D9" s="25">
        <v>2021</v>
      </c>
      <c r="E9" s="26">
        <v>400</v>
      </c>
      <c r="F9" s="27" t="s">
        <v>60</v>
      </c>
      <c r="G9" s="26">
        <v>70</v>
      </c>
      <c r="H9" s="28">
        <f>SUM(E9*G9)</f>
        <v>28000</v>
      </c>
    </row>
    <row r="10" spans="2:8">
      <c r="B10" s="29" t="s">
        <v>61</v>
      </c>
      <c r="C10" s="24"/>
      <c r="D10" s="25"/>
      <c r="E10" s="26">
        <v>400</v>
      </c>
      <c r="F10" s="27" t="s">
        <v>60</v>
      </c>
      <c r="G10" s="26">
        <v>70</v>
      </c>
      <c r="H10" s="28">
        <f>SUM(E10*G10)</f>
        <v>28000</v>
      </c>
    </row>
    <row r="11" spans="2:8">
      <c r="B11" s="23" t="s">
        <v>62</v>
      </c>
      <c r="C11" s="24"/>
      <c r="D11" s="25"/>
      <c r="E11" s="30">
        <v>250</v>
      </c>
      <c r="F11" s="27" t="s">
        <v>60</v>
      </c>
      <c r="G11" s="30">
        <v>39</v>
      </c>
      <c r="H11" s="28">
        <f>SUM(E11*G11)</f>
        <v>9750</v>
      </c>
    </row>
    <row r="12" ht="15.75" spans="2:8">
      <c r="B12" s="31" t="s">
        <v>11</v>
      </c>
      <c r="C12" s="32"/>
      <c r="D12" s="32"/>
      <c r="E12" s="32"/>
      <c r="F12" s="32"/>
      <c r="G12" s="32"/>
      <c r="H12" s="33">
        <f>SUM(H9:I11)</f>
        <v>65750</v>
      </c>
    </row>
    <row r="16" spans="2: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2022-11-02T08:26:38Z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A3F20A3F5DA04C8480DE4ED98AA419F6</vt:lpwstr>
  </property>
</Properties>
</file>