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3040" windowHeight="9300" activeTab="2"/>
  </bookViews>
  <sheets>
    <sheet name="Summary" sheetId="9" r:id="rId1"/>
    <sheet name="Medical" sheetId="11" r:id="rId2"/>
    <sheet name="Creative" sheetId="12" r:id="rId3"/>
    <sheet name="Staffing Fee" sheetId="7" r:id="rId4"/>
  </sheets>
  <calcPr calcId="152511"/>
</workbook>
</file>

<file path=xl/calcChain.xml><?xml version="1.0" encoding="utf-8"?>
<calcChain xmlns="http://schemas.openxmlformats.org/spreadsheetml/2006/main">
  <c r="H11" i="7" l="1"/>
  <c r="H10" i="7"/>
  <c r="H12" i="7" s="1"/>
  <c r="C13" i="9" s="1"/>
  <c r="H9" i="7"/>
  <c r="H9" i="12"/>
  <c r="H10" i="12" s="1"/>
  <c r="C11" i="9" s="1"/>
  <c r="H95" i="11"/>
  <c r="H96" i="11" s="1"/>
  <c r="H92" i="11"/>
  <c r="H91" i="11"/>
  <c r="H90" i="11"/>
  <c r="H89" i="11"/>
  <c r="H93" i="11" s="1"/>
  <c r="H86" i="11"/>
  <c r="H85" i="11"/>
  <c r="H84" i="11"/>
  <c r="H83" i="11"/>
  <c r="H87" i="11" s="1"/>
  <c r="H82" i="11"/>
  <c r="H81" i="11"/>
  <c r="H78" i="11"/>
  <c r="H77" i="11"/>
  <c r="H76" i="11"/>
  <c r="H75" i="11"/>
  <c r="H74" i="11"/>
  <c r="H79" i="11" s="1"/>
  <c r="H73" i="11"/>
  <c r="H72" i="11"/>
  <c r="H69" i="11"/>
  <c r="H68" i="11"/>
  <c r="H67" i="11"/>
  <c r="H66" i="11"/>
  <c r="H65" i="11"/>
  <c r="H70" i="11" s="1"/>
  <c r="H64" i="11"/>
  <c r="H63" i="11"/>
  <c r="H60" i="11"/>
  <c r="H59" i="11"/>
  <c r="H58" i="11"/>
  <c r="H57" i="11"/>
  <c r="H56" i="11"/>
  <c r="H61" i="11" s="1"/>
  <c r="H55" i="11"/>
  <c r="H54" i="11"/>
  <c r="H51" i="11"/>
  <c r="H50" i="11"/>
  <c r="H49" i="11"/>
  <c r="H48" i="11"/>
  <c r="H47" i="11"/>
  <c r="H52" i="11" s="1"/>
  <c r="H46" i="11"/>
  <c r="H45" i="11"/>
  <c r="H42" i="11"/>
  <c r="H41" i="11"/>
  <c r="H40" i="11"/>
  <c r="H39" i="11"/>
  <c r="H38" i="11"/>
  <c r="H43" i="11" s="1"/>
  <c r="H37" i="11"/>
  <c r="H36" i="11"/>
  <c r="H33" i="11"/>
  <c r="H32" i="11"/>
  <c r="H31" i="11"/>
  <c r="H30" i="11"/>
  <c r="H29" i="11"/>
  <c r="H34" i="11" s="1"/>
  <c r="H28" i="11"/>
  <c r="H27" i="11"/>
  <c r="H24" i="11"/>
  <c r="H23" i="11"/>
  <c r="H22" i="11"/>
  <c r="H21" i="11"/>
  <c r="H20" i="11"/>
  <c r="H25" i="11" s="1"/>
  <c r="H19" i="11"/>
  <c r="H18" i="11"/>
  <c r="H15" i="11"/>
  <c r="H14" i="11"/>
  <c r="H13" i="11"/>
  <c r="H12" i="11"/>
  <c r="H11" i="11"/>
  <c r="H16" i="11" s="1"/>
  <c r="H10" i="11"/>
  <c r="H9" i="11"/>
  <c r="H97" i="11" l="1"/>
  <c r="C9" i="9" s="1"/>
  <c r="C15" i="9" s="1"/>
  <c r="C16" i="9" l="1"/>
  <c r="C17" i="9" s="1"/>
  <c r="C19" i="9"/>
</calcChain>
</file>

<file path=xl/sharedStrings.xml><?xml version="1.0" encoding="utf-8"?>
<sst xmlns="http://schemas.openxmlformats.org/spreadsheetml/2006/main" count="302" uniqueCount="62">
  <si>
    <t>Quotation</t>
  </si>
  <si>
    <t>Client:</t>
  </si>
  <si>
    <t>AstraZeneca</t>
  </si>
  <si>
    <t xml:space="preserve">Project Name: </t>
  </si>
  <si>
    <t>RGI-V&amp;I-Fsenra上市前医学信息策略材料制作项目</t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</si>
  <si>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</si>
  <si>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</si>
  <si>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</si>
  <si>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</si>
  <si>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</si>
  <si>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</si>
  <si>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</si>
  <si>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Creative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</si>
  <si>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</si>
  <si>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</si>
  <si>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</si>
  <si>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</si>
  <si>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</si>
  <si>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</si>
  <si>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</si>
  <si>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</si>
  <si>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</si>
  <si>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</si>
  <si>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幻灯1-哮喘机制、目标靶点*30P</t>
  </si>
  <si>
    <t>全国会幻灯(new work)</t>
  </si>
  <si>
    <t>包括医学编辑及适量文献检索</t>
  </si>
  <si>
    <t>页</t>
  </si>
  <si>
    <t>幻灯框架整理</t>
  </si>
  <si>
    <t>根据已有标题提供幻灯大纲</t>
  </si>
  <si>
    <t>套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</si>
  <si>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</si>
  <si>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</si>
  <si>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</si>
  <si>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</si>
  <si>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</si>
  <si>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</si>
  <si>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</si>
  <si>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</si>
  <si>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</si>
  <si>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</si>
  <si>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Total：</t>
  </si>
  <si>
    <t>幻灯2-竞品机制、竞品数据、应对内容*30P</t>
  </si>
  <si>
    <t>幻灯3-销售路径，用于指导落地中的沟通流程*40P</t>
  </si>
  <si>
    <t>幻灯4-流行病学、疾病进展*30P</t>
  </si>
  <si>
    <t>幻灯5-产品数据总结、优势梳理*30P</t>
  </si>
  <si>
    <t>幻灯6-HCP segment,  medical concept, positioning（slogan） &amp; stragetic framework*30P</t>
  </si>
  <si>
    <t>幻灯7-Fasenra医学沟通故事及培训内容*30P</t>
  </si>
  <si>
    <t>幻灯8-KOL拜访材料规划与内容*70P</t>
  </si>
  <si>
    <t>幻灯9-FAQ*30个</t>
  </si>
  <si>
    <t>DA（4页）</t>
  </si>
  <si>
    <t>DA类文案撰写(new work)</t>
  </si>
  <si>
    <t>长图文（12篇*6屏）</t>
  </si>
  <si>
    <t>非DA类文案撰写(new work)</t>
  </si>
  <si>
    <t>如海报、展架、邀请函等</t>
  </si>
  <si>
    <t>手绘长图文（复杂）</t>
  </si>
  <si>
    <t>含多个人物形象设计+场景设计</t>
  </si>
  <si>
    <t>屏</t>
  </si>
  <si>
    <t>项目管理/人员管理 
Service Fee/Staffing Fee</t>
  </si>
  <si>
    <t>Medical Manager</t>
  </si>
  <si>
    <t>小时</t>
  </si>
  <si>
    <t>Art Director</t>
  </si>
  <si>
    <t>Account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</si>
</sst>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8" formatCode="0_);[Red]\(0\)"/>
    <numFmt numFmtId="179" formatCode="0_ "/>
    <numFmt numFmtId="180" formatCode="\¥#,##0.00_);[Red]\(\¥#,##0.00\)"/>
    <numFmt numFmtId="181" formatCode="#,##0_ "/>
    <numFmt numFmtId="182" formatCode="\¥#,##0.00;[Red]\¥#,##0.00"/>
  </numFmts>
  <fonts count="18" x14ac:knownFonts="1">
    <font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0"/>
      <color theme="4" tint="-0.249977111117893"/>
      <name val="微软雅黑"/>
      <charset val="134"/>
    </font>
    <font>
      <sz val="10"/>
      <color theme="1"/>
      <name val="微软雅黑"/>
      <charset val="134"/>
    </font>
    <font>
      <sz val="10"/>
      <name val="Arial"/>
      <family val="2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theme="4" tint="-0.249977111117893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28"/>
      <name val="微软雅黑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u/>
      <sz val="12"/>
      <color theme="1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5" fillId="0" borderId="0">
      <alignment vertical="center"/>
    </xf>
    <xf numFmtId="0" fontId="16" fillId="0" borderId="0">
      <alignment vertical="center"/>
    </xf>
    <xf numFmtId="0" fontId="16" fillId="0" borderId="0"/>
  </cellStyleXfs>
  <cellXfs count="113">
    <xf numFmtId="0" fontId="0" fillId="0" borderId="0" xfId="0">
      <alignment vertical="center"/>
    </xf>
    <xf numFmtId="0" fontId="16" fillId="0" borderId="0" xfId="5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7" applyFont="1" applyAlignment="1">
      <alignment horizontal="center" vertical="center"/>
    </xf>
    <xf numFmtId="0" fontId="1" fillId="0" borderId="0" xfId="7" applyFont="1" applyAlignment="1">
      <alignment vertical="center"/>
    </xf>
    <xf numFmtId="0" fontId="1" fillId="0" borderId="0" xfId="7" applyFont="1">
      <alignment vertical="center"/>
    </xf>
    <xf numFmtId="178" fontId="2" fillId="0" borderId="0" xfId="7" applyNumberFormat="1" applyFont="1" applyFill="1" applyAlignment="1">
      <alignment horizontal="left"/>
    </xf>
    <xf numFmtId="0" fontId="2" fillId="0" borderId="0" xfId="4" applyFont="1" applyAlignment="1">
      <alignment vertical="center" wrapText="1"/>
    </xf>
    <xf numFmtId="178" fontId="2" fillId="0" borderId="0" xfId="7" applyNumberFormat="1" applyFont="1" applyAlignment="1">
      <alignment horizontal="center"/>
    </xf>
    <xf numFmtId="178" fontId="2" fillId="0" borderId="0" xfId="7" applyNumberFormat="1" applyFont="1" applyFill="1" applyAlignment="1">
      <alignment horizontal="center"/>
    </xf>
    <xf numFmtId="0" fontId="2" fillId="0" borderId="0" xfId="4" applyFont="1" applyAlignment="1">
      <alignment wrapText="1"/>
    </xf>
    <xf numFmtId="0" fontId="1" fillId="0" borderId="0" xfId="4" applyFont="1" applyFill="1" applyBorder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4" applyFont="1" applyFill="1" applyBorder="1" applyAlignment="1">
      <alignment horizontal="right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 wrapText="1"/>
    </xf>
    <xf numFmtId="0" fontId="1" fillId="0" borderId="2" xfId="4" applyFont="1" applyFill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 wrapText="1"/>
    </xf>
    <xf numFmtId="179" fontId="2" fillId="0" borderId="5" xfId="8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37" fontId="4" fillId="0" borderId="6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179" fontId="2" fillId="0" borderId="8" xfId="8" applyNumberFormat="1" applyFont="1" applyFill="1" applyBorder="1" applyAlignment="1">
      <alignment horizontal="center" vertical="center"/>
    </xf>
    <xf numFmtId="178" fontId="1" fillId="4" borderId="9" xfId="4" applyNumberFormat="1" applyFont="1" applyFill="1" applyBorder="1" applyAlignment="1">
      <alignment horizontal="right" vertical="center"/>
    </xf>
    <xf numFmtId="180" fontId="1" fillId="4" borderId="11" xfId="4" applyNumberFormat="1" applyFont="1" applyFill="1" applyBorder="1" applyAlignment="1">
      <alignment horizontal="right" vertical="center"/>
    </xf>
    <xf numFmtId="178" fontId="1" fillId="0" borderId="0" xfId="7" applyNumberFormat="1" applyFont="1" applyFill="1" applyAlignment="1"/>
    <xf numFmtId="178" fontId="1" fillId="0" borderId="0" xfId="7" applyNumberFormat="1" applyFont="1" applyFill="1" applyAlignment="1">
      <alignment wrapText="1"/>
    </xf>
    <xf numFmtId="0" fontId="1" fillId="0" borderId="0" xfId="7" applyFont="1" applyFill="1" applyAlignment="1">
      <alignment horizontal="left" vertical="center"/>
    </xf>
    <xf numFmtId="178" fontId="5" fillId="0" borderId="0" xfId="7" applyNumberFormat="1" applyFont="1" applyFill="1" applyAlignment="1">
      <alignment horizontal="left"/>
    </xf>
    <xf numFmtId="0" fontId="5" fillId="0" borderId="0" xfId="7" applyFont="1" applyFill="1" applyAlignment="1">
      <alignment horizontal="left" vertical="center" wrapText="1"/>
    </xf>
    <xf numFmtId="0" fontId="5" fillId="0" borderId="0" xfId="7" applyFont="1" applyFill="1" applyAlignment="1">
      <alignment horizontal="left" vertical="center"/>
    </xf>
    <xf numFmtId="178" fontId="5" fillId="0" borderId="0" xfId="7" applyNumberFormat="1" applyFont="1" applyFill="1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4" applyFont="1" applyFill="1" applyBorder="1" applyAlignment="1">
      <alignment horizontal="center" vertical="center"/>
    </xf>
    <xf numFmtId="0" fontId="1" fillId="2" borderId="12" xfId="4" applyFont="1" applyFill="1" applyBorder="1" applyAlignment="1">
      <alignment horizontal="left" vertical="center" wrapText="1"/>
    </xf>
    <xf numFmtId="0" fontId="1" fillId="2" borderId="13" xfId="4" applyFont="1" applyFill="1" applyBorder="1" applyAlignment="1">
      <alignment horizontal="left" vertical="center"/>
    </xf>
    <xf numFmtId="0" fontId="1" fillId="2" borderId="13" xfId="4" applyFont="1" applyFill="1" applyBorder="1" applyAlignment="1">
      <alignment horizontal="center" vertical="center"/>
    </xf>
    <xf numFmtId="0" fontId="1" fillId="2" borderId="14" xfId="4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6" fillId="0" borderId="0" xfId="7" applyFont="1" applyAlignment="1">
      <alignment horizontal="center" vertical="center"/>
    </xf>
    <xf numFmtId="0" fontId="6" fillId="0" borderId="0" xfId="7" applyFont="1" applyAlignment="1">
      <alignment vertical="center"/>
    </xf>
    <xf numFmtId="181" fontId="6" fillId="0" borderId="0" xfId="7" applyNumberFormat="1" applyFont="1" applyAlignment="1">
      <alignment horizontal="center" vertical="center"/>
    </xf>
    <xf numFmtId="0" fontId="6" fillId="0" borderId="0" xfId="7" applyFont="1">
      <alignment vertical="center"/>
    </xf>
    <xf numFmtId="178" fontId="7" fillId="0" borderId="0" xfId="7" applyNumberFormat="1" applyFont="1" applyFill="1" applyAlignment="1">
      <alignment horizontal="left"/>
    </xf>
    <xf numFmtId="0" fontId="7" fillId="0" borderId="0" xfId="4" applyFont="1" applyAlignment="1">
      <alignment vertical="center" wrapText="1"/>
    </xf>
    <xf numFmtId="181" fontId="7" fillId="0" borderId="0" xfId="7" applyNumberFormat="1" applyFont="1" applyAlignment="1">
      <alignment horizontal="center"/>
    </xf>
    <xf numFmtId="178" fontId="7" fillId="0" borderId="0" xfId="7" applyNumberFormat="1" applyFont="1" applyAlignment="1">
      <alignment horizontal="center"/>
    </xf>
    <xf numFmtId="178" fontId="7" fillId="0" borderId="0" xfId="7" applyNumberFormat="1" applyFont="1" applyFill="1" applyAlignment="1">
      <alignment horizontal="center"/>
    </xf>
    <xf numFmtId="0" fontId="7" fillId="0" borderId="0" xfId="4" applyFont="1" applyAlignment="1">
      <alignment wrapText="1"/>
    </xf>
    <xf numFmtId="0" fontId="6" fillId="0" borderId="0" xfId="4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181" fontId="6" fillId="0" borderId="0" xfId="4" applyNumberFormat="1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left" vertical="center"/>
    </xf>
    <xf numFmtId="0" fontId="6" fillId="0" borderId="0" xfId="4" applyFont="1" applyFill="1" applyBorder="1" applyAlignment="1">
      <alignment horizontal="right" vertical="center"/>
    </xf>
    <xf numFmtId="0" fontId="6" fillId="0" borderId="5" xfId="4" applyFont="1" applyFill="1" applyBorder="1" applyAlignment="1">
      <alignment horizontal="center" vertical="center"/>
    </xf>
    <xf numFmtId="0" fontId="6" fillId="0" borderId="5" xfId="4" applyFont="1" applyFill="1" applyBorder="1" applyAlignment="1">
      <alignment horizontal="center" vertical="center" wrapText="1"/>
    </xf>
    <xf numFmtId="181" fontId="6" fillId="0" borderId="5" xfId="4" applyNumberFormat="1" applyFont="1" applyFill="1" applyBorder="1" applyAlignment="1">
      <alignment horizontal="center" vertical="center"/>
    </xf>
    <xf numFmtId="0" fontId="6" fillId="2" borderId="5" xfId="4" applyFont="1" applyFill="1" applyBorder="1" applyAlignment="1">
      <alignment horizontal="left" vertical="center"/>
    </xf>
    <xf numFmtId="0" fontId="6" fillId="2" borderId="5" xfId="4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40" fontId="9" fillId="0" borderId="5" xfId="8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5" xfId="8" applyFont="1" applyFill="1" applyBorder="1" applyAlignment="1">
      <alignment horizontal="center" vertical="center"/>
    </xf>
    <xf numFmtId="37" fontId="9" fillId="0" borderId="5" xfId="1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182" fontId="1" fillId="0" borderId="5" xfId="1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5" xfId="7" applyFont="1" applyFill="1" applyBorder="1" applyAlignment="1">
      <alignment horizontal="left" vertical="center" wrapText="1"/>
    </xf>
    <xf numFmtId="0" fontId="2" fillId="0" borderId="5" xfId="7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left"/>
    </xf>
    <xf numFmtId="180" fontId="1" fillId="4" borderId="5" xfId="4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4" xfId="0" applyFont="1" applyFill="1" applyBorder="1" applyAlignment="1">
      <alignment horizontal="right" vertical="center" wrapText="1"/>
    </xf>
    <xf numFmtId="180" fontId="1" fillId="0" borderId="6" xfId="1" applyNumberFormat="1" applyFont="1" applyFill="1" applyBorder="1" applyAlignment="1">
      <alignment horizontal="right" vertical="center"/>
    </xf>
    <xf numFmtId="0" fontId="1" fillId="6" borderId="16" xfId="0" applyFont="1" applyFill="1" applyBorder="1" applyAlignment="1">
      <alignment horizontal="right" vertical="center" wrapText="1"/>
    </xf>
    <xf numFmtId="180" fontId="1" fillId="6" borderId="17" xfId="1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13" fillId="7" borderId="0" xfId="0" applyFont="1" applyFill="1" applyAlignment="1">
      <alignment horizontal="right" vertical="center"/>
    </xf>
    <xf numFmtId="10" fontId="2" fillId="7" borderId="0" xfId="3" applyNumberFormat="1" applyFont="1" applyFill="1" applyAlignment="1">
      <alignment vertical="center"/>
    </xf>
    <xf numFmtId="0" fontId="11" fillId="0" borderId="0" xfId="7" applyFont="1" applyAlignment="1">
      <alignment horizontal="center" vertical="center"/>
    </xf>
    <xf numFmtId="0" fontId="1" fillId="2" borderId="12" xfId="4" applyFont="1" applyFill="1" applyBorder="1" applyAlignment="1">
      <alignment horizontal="left" vertical="center"/>
    </xf>
    <xf numFmtId="0" fontId="1" fillId="2" borderId="14" xfId="4" applyFont="1" applyFill="1" applyBorder="1" applyAlignment="1">
      <alignment horizontal="left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6" fillId="0" borderId="0" xfId="7" applyFont="1" applyAlignment="1">
      <alignment horizontal="center" vertical="center"/>
    </xf>
    <xf numFmtId="0" fontId="6" fillId="2" borderId="5" xfId="4" applyFont="1" applyFill="1" applyBorder="1" applyAlignment="1">
      <alignment horizontal="left" vertical="center"/>
    </xf>
    <xf numFmtId="0" fontId="6" fillId="2" borderId="5" xfId="4" applyFont="1" applyFill="1" applyBorder="1" applyAlignment="1">
      <alignment horizontal="center" vertical="center"/>
    </xf>
    <xf numFmtId="0" fontId="1" fillId="0" borderId="5" xfId="7" applyFont="1" applyFill="1" applyBorder="1" applyAlignment="1">
      <alignment horizontal="right" vertical="center" wrapText="1"/>
    </xf>
    <xf numFmtId="0" fontId="1" fillId="0" borderId="5" xfId="7" applyFont="1" applyFill="1" applyBorder="1" applyAlignment="1">
      <alignment horizontal="center" vertical="center" wrapText="1"/>
    </xf>
    <xf numFmtId="178" fontId="1" fillId="4" borderId="5" xfId="4" applyNumberFormat="1" applyFont="1" applyFill="1" applyBorder="1" applyAlignment="1">
      <alignment horizontal="right" vertical="center"/>
    </xf>
    <xf numFmtId="178" fontId="1" fillId="4" borderId="5" xfId="4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2" fillId="0" borderId="8" xfId="7" applyFont="1" applyFill="1" applyBorder="1" applyAlignment="1">
      <alignment horizontal="center" vertical="center" wrapText="1"/>
    </xf>
    <xf numFmtId="0" fontId="2" fillId="0" borderId="7" xfId="7" applyFont="1" applyFill="1" applyBorder="1" applyAlignment="1">
      <alignment horizontal="center" vertical="center" wrapText="1"/>
    </xf>
    <xf numFmtId="0" fontId="2" fillId="0" borderId="15" xfId="7" applyFont="1" applyFill="1" applyBorder="1" applyAlignment="1">
      <alignment horizontal="center" vertical="center" wrapText="1"/>
    </xf>
    <xf numFmtId="0" fontId="1" fillId="0" borderId="0" xfId="7" applyFont="1" applyAlignment="1">
      <alignment horizontal="center" vertical="center"/>
    </xf>
    <xf numFmtId="178" fontId="1" fillId="4" borderId="9" xfId="4" applyNumberFormat="1" applyFont="1" applyFill="1" applyBorder="1" applyAlignment="1">
      <alignment horizontal="right" vertical="center"/>
    </xf>
    <xf numFmtId="178" fontId="1" fillId="4" borderId="10" xfId="4" applyNumberFormat="1" applyFont="1" applyFill="1" applyBorder="1" applyAlignment="1">
      <alignment horizontal="right" vertical="center"/>
    </xf>
    <xf numFmtId="178" fontId="1" fillId="4" borderId="10" xfId="4" applyNumberFormat="1" applyFont="1" applyFill="1" applyBorder="1" applyAlignment="1">
      <alignment horizontal="center" vertical="center"/>
    </xf>
    <xf numFmtId="0" fontId="1" fillId="2" borderId="4" xfId="4" applyFont="1" applyFill="1" applyBorder="1" applyAlignment="1">
      <alignment horizontal="left" vertical="center" wrapText="1"/>
    </xf>
    <xf numFmtId="0" fontId="1" fillId="2" borderId="5" xfId="4" applyFont="1" applyFill="1" applyBorder="1" applyAlignment="1">
      <alignment horizontal="left" vertical="center"/>
    </xf>
    <xf numFmtId="0" fontId="1" fillId="2" borderId="6" xfId="4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</cellXfs>
  <cellStyles count="9">
    <cellStyle name="百分比" xfId="3" builtinId="5"/>
    <cellStyle name="常规" xfId="0" builtinId="0"/>
    <cellStyle name="常规 2" xfId="7"/>
    <cellStyle name="常规 3 3" xfId="6"/>
    <cellStyle name="常规_flash" xfId="5"/>
    <cellStyle name="常规_quotation GW" xfId="8"/>
    <cellStyle name="常规_长城会短信相关活动报价1016" xfId="4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6" zoomScale="115" zoomScaleNormal="115" workbookViewId="0">
      <selection activeCell="H13" sqref="H13"/>
    </sheetView>
  </sheetViews>
  <sheetFormatPr defaultColWidth="8.875" defaultRowHeight="14.25" x14ac:dyDescent="0.15"/>
  <cols>
    <col min="1" max="1" width="5.125" style="2" customWidth="1"/>
    <col min="2" max="2" width="39.625" customWidth="1"/>
    <col min="3" max="3" width="42.375" style="2" customWidth="1"/>
    <col min="4" max="4" width="19.375" customWidth="1"/>
  </cols>
  <sheetData>
    <row r="1" spans="2:4" ht="37.5" customHeight="1" x14ac:dyDescent="0.15">
      <c r="B1" s="88" t="s">
        <v>0</v>
      </c>
      <c r="C1" s="88"/>
    </row>
    <row r="2" spans="2:4" ht="16.5" x14ac:dyDescent="0.35">
      <c r="B2" s="6" t="s">
        <v>1</v>
      </c>
      <c r="C2" s="7" t="s">
        <v>2</v>
      </c>
    </row>
    <row r="3" spans="2:4" ht="16.5" x14ac:dyDescent="0.35">
      <c r="B3" s="6" t="s">
        <v>3</v>
      </c>
      <c r="C3" s="7" t="s">
        <v>4</v>
      </c>
      <c r="D3" s="79"/>
    </row>
    <row r="4" spans="2:4" s="1" customFormat="1" ht="16.5" customHeight="1" x14ac:dyDescent="0.15">
      <c r="B4" s="12" t="s">
        <v>5</v>
      </c>
      <c r="C4" s="13" t="s">
        <v>6</v>
      </c>
    </row>
    <row r="5" spans="2:4" s="1" customFormat="1" ht="16.5" customHeight="1" x14ac:dyDescent="0.15">
      <c r="B5" s="12" t="s">
        <v>7</v>
      </c>
      <c r="C5" s="14"/>
    </row>
    <row r="6" spans="2:4" s="1" customFormat="1" ht="16.5" customHeight="1" x14ac:dyDescent="0.15">
      <c r="B6" s="15"/>
      <c r="C6" s="15"/>
    </row>
    <row r="7" spans="2:4" s="1" customFormat="1" ht="30.75" customHeight="1" x14ac:dyDescent="0.15">
      <c r="B7" s="16" t="s">
        <v>8</v>
      </c>
      <c r="C7" s="19" t="s">
        <v>9</v>
      </c>
    </row>
    <row r="8" spans="2:4" s="1" customFormat="1" ht="16.5" x14ac:dyDescent="0.15">
      <c r="B8" s="89" t="s">
        <v>10</v>
      </c>
      <c r="C8" s="90"/>
    </row>
    <row r="9" spans="2:4" s="1" customFormat="1" ht="16.5" x14ac:dyDescent="0.15">
      <c r="B9" s="80" t="s">
        <v>11</v>
      </c>
      <c r="C9" s="81">
        <f>Medical!H97</f>
        <v>162994</v>
      </c>
    </row>
    <row r="10" spans="2:4" s="1" customFormat="1" ht="16.5" x14ac:dyDescent="0.15">
      <c r="B10" s="89" t="s">
        <v>12</v>
      </c>
      <c r="C10" s="90"/>
    </row>
    <row r="11" spans="2:4" s="1" customFormat="1" ht="16.5" x14ac:dyDescent="0.15">
      <c r="B11" s="80" t="s">
        <v>11</v>
      </c>
      <c r="C11" s="81">
        <f>Creative!H10</f>
        <v>216000</v>
      </c>
    </row>
    <row r="12" spans="2:4" s="1" customFormat="1" ht="16.5" x14ac:dyDescent="0.15">
      <c r="B12" s="89" t="s">
        <v>13</v>
      </c>
      <c r="C12" s="90"/>
    </row>
    <row r="13" spans="2:4" s="1" customFormat="1" ht="16.5" x14ac:dyDescent="0.15">
      <c r="B13" s="80" t="s">
        <v>11</v>
      </c>
      <c r="C13" s="81">
        <f>'Staffing Fee'!H12</f>
        <v>63500</v>
      </c>
    </row>
    <row r="14" spans="2:4" ht="6" customHeight="1" x14ac:dyDescent="0.15">
      <c r="B14" s="91"/>
      <c r="C14" s="92"/>
    </row>
    <row r="15" spans="2:4" ht="16.5" x14ac:dyDescent="0.15">
      <c r="B15" s="82" t="s">
        <v>11</v>
      </c>
      <c r="C15" s="83">
        <f>C13+C11+C9</f>
        <v>442494</v>
      </c>
    </row>
    <row r="16" spans="2:4" ht="16.5" x14ac:dyDescent="0.15">
      <c r="B16" s="82" t="s">
        <v>14</v>
      </c>
      <c r="C16" s="83">
        <f>C15*0.06</f>
        <v>26549.64</v>
      </c>
    </row>
    <row r="17" spans="2:3" ht="16.5" x14ac:dyDescent="0.15">
      <c r="B17" s="26" t="s">
        <v>15</v>
      </c>
      <c r="C17" s="27">
        <f>C15+C16</f>
        <v>469043.64</v>
      </c>
    </row>
    <row r="18" spans="2:3" x14ac:dyDescent="0.15">
      <c r="B18" s="84"/>
      <c r="C18" s="85"/>
    </row>
    <row r="19" spans="2:3" ht="16.5" x14ac:dyDescent="0.15">
      <c r="B19" s="86" t="s">
        <v>16</v>
      </c>
      <c r="C19" s="87">
        <f>C13/C15</f>
        <v>0.14350477068615619</v>
      </c>
    </row>
    <row r="20" spans="2:3" x14ac:dyDescent="0.2">
      <c r="B20" s="31"/>
    </row>
    <row r="21" spans="2:3" x14ac:dyDescent="0.2">
      <c r="B21" s="31"/>
    </row>
    <row r="22" spans="2:3" x14ac:dyDescent="0.2">
      <c r="B22" s="31"/>
    </row>
    <row r="23" spans="2:3" x14ac:dyDescent="0.2">
      <c r="B23" s="31"/>
    </row>
    <row r="24" spans="2:3" x14ac:dyDescent="0.2">
      <c r="B24" s="31"/>
    </row>
  </sheetData>
  <mergeCells count="5">
    <mergeCell ref="B1:C1"/>
    <mergeCell ref="B8:C8"/>
    <mergeCell ref="B10:C10"/>
    <mergeCell ref="B12:C12"/>
    <mergeCell ref="B14:C14"/>
  </mergeCells>
  <phoneticPr fontId="17" type="noConversion"/>
  <hyperlinks>
    <hyperlink ref="C4" r:id="rId1" tooltip="mailto:chelsea.ye@ubs-cn.com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topLeftCell="A69" zoomScale="85" zoomScaleNormal="85" workbookViewId="0">
      <selection activeCell="J94" sqref="J94"/>
    </sheetView>
  </sheetViews>
  <sheetFormatPr defaultColWidth="8.625" defaultRowHeight="14.25" x14ac:dyDescent="0.15"/>
  <cols>
    <col min="2" max="2" width="31.375" customWidth="1"/>
    <col min="3" max="3" width="46.625" customWidth="1"/>
    <col min="4" max="4" width="8.375" customWidth="1"/>
    <col min="5" max="5" width="10.625" style="35" customWidth="1"/>
    <col min="6" max="6" width="5.5" style="35" customWidth="1"/>
    <col min="7" max="7" width="9.625" style="35" customWidth="1"/>
    <col min="8" max="8" width="12.125" style="35" customWidth="1"/>
  </cols>
  <sheetData>
    <row r="1" spans="2:8" ht="15" x14ac:dyDescent="0.15">
      <c r="B1" s="93" t="s">
        <v>0</v>
      </c>
      <c r="C1" s="93"/>
      <c r="D1" s="46"/>
      <c r="E1" s="47"/>
      <c r="F1" s="45"/>
      <c r="G1" s="45"/>
      <c r="H1" s="45"/>
    </row>
    <row r="2" spans="2:8" ht="16.5" x14ac:dyDescent="0.3">
      <c r="B2" s="48" t="s">
        <v>1</v>
      </c>
      <c r="C2" s="49" t="s">
        <v>2</v>
      </c>
      <c r="D2" s="50"/>
      <c r="E2" s="51"/>
      <c r="F2" s="52"/>
      <c r="G2" s="53"/>
      <c r="H2" s="53"/>
    </row>
    <row r="3" spans="2:8" ht="16.5" x14ac:dyDescent="0.3">
      <c r="B3" s="48" t="s">
        <v>3</v>
      </c>
      <c r="C3" s="49" t="s">
        <v>4</v>
      </c>
      <c r="D3" s="54"/>
      <c r="E3" s="51"/>
      <c r="F3" s="52"/>
      <c r="G3" s="53"/>
      <c r="H3" s="53"/>
    </row>
    <row r="4" spans="2:8" ht="16.5" x14ac:dyDescent="0.15">
      <c r="B4" s="55" t="s">
        <v>5</v>
      </c>
      <c r="C4" s="56" t="s">
        <v>6</v>
      </c>
      <c r="D4" s="55"/>
      <c r="E4" s="57"/>
      <c r="F4" s="58"/>
      <c r="G4" s="58"/>
      <c r="H4" s="58"/>
    </row>
    <row r="5" spans="2:8" ht="15" x14ac:dyDescent="0.15">
      <c r="B5" s="55" t="s">
        <v>7</v>
      </c>
      <c r="C5" s="59"/>
      <c r="D5" s="55"/>
      <c r="E5" s="57"/>
      <c r="F5" s="58"/>
      <c r="G5" s="58"/>
      <c r="H5" s="58"/>
    </row>
    <row r="6" spans="2:8" ht="15" x14ac:dyDescent="0.15">
      <c r="B6" s="60"/>
      <c r="C6" s="60"/>
      <c r="D6" s="60"/>
      <c r="E6" s="57"/>
      <c r="F6" s="58"/>
      <c r="G6" s="58"/>
      <c r="H6" s="58"/>
    </row>
    <row r="7" spans="2:8" ht="105" x14ac:dyDescent="0.15">
      <c r="B7" s="61" t="s">
        <v>8</v>
      </c>
      <c r="C7" s="62" t="s">
        <v>17</v>
      </c>
      <c r="D7" s="62" t="s">
        <v>18</v>
      </c>
      <c r="E7" s="63" t="s">
        <v>19</v>
      </c>
      <c r="F7" s="61" t="s">
        <v>20</v>
      </c>
      <c r="G7" s="61" t="s">
        <v>21</v>
      </c>
      <c r="H7" s="61" t="s">
        <v>22</v>
      </c>
    </row>
    <row r="8" spans="2:8" ht="15" x14ac:dyDescent="0.15">
      <c r="B8" s="94" t="s">
        <v>23</v>
      </c>
      <c r="C8" s="94"/>
      <c r="D8" s="94"/>
      <c r="E8" s="95"/>
      <c r="F8" s="95"/>
      <c r="G8" s="95"/>
      <c r="H8" s="95"/>
    </row>
    <row r="9" spans="2:8" ht="16.5" x14ac:dyDescent="0.15">
      <c r="B9" s="66" t="s">
        <v>24</v>
      </c>
      <c r="C9" s="66" t="s">
        <v>25</v>
      </c>
      <c r="D9" s="100">
        <v>2021</v>
      </c>
      <c r="E9" s="68">
        <v>300</v>
      </c>
      <c r="F9" s="69" t="s">
        <v>26</v>
      </c>
      <c r="G9" s="70">
        <v>30</v>
      </c>
      <c r="H9" s="71">
        <f t="shared" ref="H9:H15" si="0">E9*G9</f>
        <v>9000</v>
      </c>
    </row>
    <row r="10" spans="2:8" ht="16.5" x14ac:dyDescent="0.15">
      <c r="B10" s="66" t="s">
        <v>27</v>
      </c>
      <c r="C10" s="66" t="s">
        <v>28</v>
      </c>
      <c r="D10" s="100"/>
      <c r="E10" s="68">
        <v>2000</v>
      </c>
      <c r="F10" s="69" t="s">
        <v>29</v>
      </c>
      <c r="G10" s="70">
        <v>1</v>
      </c>
      <c r="H10" s="71">
        <f t="shared" si="0"/>
        <v>2000</v>
      </c>
    </row>
    <row r="11" spans="2:8" ht="16.5" x14ac:dyDescent="0.15">
      <c r="B11" s="66" t="s">
        <v>30</v>
      </c>
      <c r="C11" s="66" t="s">
        <v>31</v>
      </c>
      <c r="D11" s="100"/>
      <c r="E11" s="68">
        <v>20</v>
      </c>
      <c r="F11" s="69" t="s">
        <v>32</v>
      </c>
      <c r="G11" s="70">
        <v>5</v>
      </c>
      <c r="H11" s="71">
        <f t="shared" si="0"/>
        <v>100</v>
      </c>
    </row>
    <row r="12" spans="2:8" ht="16.5" x14ac:dyDescent="0.15">
      <c r="B12" s="66" t="s">
        <v>33</v>
      </c>
      <c r="C12" s="66" t="s">
        <v>34</v>
      </c>
      <c r="D12" s="100"/>
      <c r="E12" s="68">
        <v>15</v>
      </c>
      <c r="F12" s="69" t="s">
        <v>35</v>
      </c>
      <c r="G12" s="70">
        <v>25</v>
      </c>
      <c r="H12" s="71">
        <f t="shared" si="0"/>
        <v>375</v>
      </c>
    </row>
    <row r="13" spans="2:8" ht="16.5" x14ac:dyDescent="0.15">
      <c r="B13" s="66" t="s">
        <v>36</v>
      </c>
      <c r="C13" s="66" t="s">
        <v>36</v>
      </c>
      <c r="D13" s="100"/>
      <c r="E13" s="68">
        <v>7</v>
      </c>
      <c r="F13" s="69" t="s">
        <v>35</v>
      </c>
      <c r="G13" s="70">
        <v>25</v>
      </c>
      <c r="H13" s="71">
        <f t="shared" si="0"/>
        <v>175</v>
      </c>
    </row>
    <row r="14" spans="2:8" ht="16.5" x14ac:dyDescent="0.15">
      <c r="B14" s="66" t="s">
        <v>37</v>
      </c>
      <c r="C14" s="72" t="s">
        <v>37</v>
      </c>
      <c r="D14" s="100"/>
      <c r="E14" s="68">
        <v>10</v>
      </c>
      <c r="F14" s="69" t="s">
        <v>35</v>
      </c>
      <c r="G14" s="70">
        <v>25</v>
      </c>
      <c r="H14" s="71">
        <f t="shared" si="0"/>
        <v>250</v>
      </c>
    </row>
    <row r="15" spans="2:8" ht="16.5" x14ac:dyDescent="0.15">
      <c r="B15" s="66" t="s">
        <v>38</v>
      </c>
      <c r="C15" s="66" t="s">
        <v>39</v>
      </c>
      <c r="D15" s="100"/>
      <c r="E15" s="68">
        <v>100</v>
      </c>
      <c r="F15" s="69" t="s">
        <v>26</v>
      </c>
      <c r="G15" s="70">
        <v>30</v>
      </c>
      <c r="H15" s="71">
        <f t="shared" si="0"/>
        <v>3000</v>
      </c>
    </row>
    <row r="16" spans="2:8" ht="16.5" x14ac:dyDescent="0.15">
      <c r="B16" s="96" t="s">
        <v>40</v>
      </c>
      <c r="C16" s="96"/>
      <c r="D16" s="96"/>
      <c r="E16" s="97"/>
      <c r="F16" s="97"/>
      <c r="G16" s="97"/>
      <c r="H16" s="73">
        <f>SUM(H9:H15)</f>
        <v>14900</v>
      </c>
    </row>
    <row r="17" spans="2:8" ht="15" x14ac:dyDescent="0.15">
      <c r="B17" s="94" t="s">
        <v>41</v>
      </c>
      <c r="C17" s="94"/>
      <c r="D17" s="94"/>
      <c r="E17" s="95"/>
      <c r="F17" s="95"/>
      <c r="G17" s="95"/>
      <c r="H17" s="95"/>
    </row>
    <row r="18" spans="2:8" ht="16.5" x14ac:dyDescent="0.15">
      <c r="B18" s="66" t="s">
        <v>24</v>
      </c>
      <c r="C18" s="66" t="s">
        <v>25</v>
      </c>
      <c r="D18" s="100">
        <v>2021</v>
      </c>
      <c r="E18" s="68">
        <v>300</v>
      </c>
      <c r="F18" s="69" t="s">
        <v>26</v>
      </c>
      <c r="G18" s="70">
        <v>30</v>
      </c>
      <c r="H18" s="71">
        <f t="shared" ref="H18:H24" si="1">E18*G18</f>
        <v>9000</v>
      </c>
    </row>
    <row r="19" spans="2:8" ht="16.5" x14ac:dyDescent="0.15">
      <c r="B19" s="66" t="s">
        <v>27</v>
      </c>
      <c r="C19" s="66" t="s">
        <v>28</v>
      </c>
      <c r="D19" s="100"/>
      <c r="E19" s="68">
        <v>2000</v>
      </c>
      <c r="F19" s="69" t="s">
        <v>29</v>
      </c>
      <c r="G19" s="70">
        <v>1</v>
      </c>
      <c r="H19" s="71">
        <f t="shared" si="1"/>
        <v>2000</v>
      </c>
    </row>
    <row r="20" spans="2:8" ht="16.5" x14ac:dyDescent="0.15">
      <c r="B20" s="66" t="s">
        <v>30</v>
      </c>
      <c r="C20" s="66" t="s">
        <v>31</v>
      </c>
      <c r="D20" s="100"/>
      <c r="E20" s="68">
        <v>20</v>
      </c>
      <c r="F20" s="69" t="s">
        <v>32</v>
      </c>
      <c r="G20" s="70">
        <v>5</v>
      </c>
      <c r="H20" s="71">
        <f t="shared" si="1"/>
        <v>100</v>
      </c>
    </row>
    <row r="21" spans="2:8" ht="16.5" x14ac:dyDescent="0.15">
      <c r="B21" s="66" t="s">
        <v>33</v>
      </c>
      <c r="C21" s="66" t="s">
        <v>34</v>
      </c>
      <c r="D21" s="100"/>
      <c r="E21" s="68">
        <v>15</v>
      </c>
      <c r="F21" s="69" t="s">
        <v>35</v>
      </c>
      <c r="G21" s="70">
        <v>20</v>
      </c>
      <c r="H21" s="71">
        <f t="shared" si="1"/>
        <v>300</v>
      </c>
    </row>
    <row r="22" spans="2:8" ht="16.5" x14ac:dyDescent="0.15">
      <c r="B22" s="66" t="s">
        <v>36</v>
      </c>
      <c r="C22" s="66" t="s">
        <v>36</v>
      </c>
      <c r="D22" s="100"/>
      <c r="E22" s="68">
        <v>7</v>
      </c>
      <c r="F22" s="69" t="s">
        <v>35</v>
      </c>
      <c r="G22" s="70">
        <v>20</v>
      </c>
      <c r="H22" s="71">
        <f t="shared" si="1"/>
        <v>140</v>
      </c>
    </row>
    <row r="23" spans="2:8" ht="16.5" x14ac:dyDescent="0.15">
      <c r="B23" s="66" t="s">
        <v>37</v>
      </c>
      <c r="C23" s="72" t="s">
        <v>37</v>
      </c>
      <c r="D23" s="100"/>
      <c r="E23" s="68">
        <v>10</v>
      </c>
      <c r="F23" s="69" t="s">
        <v>35</v>
      </c>
      <c r="G23" s="70">
        <v>20</v>
      </c>
      <c r="H23" s="71">
        <f t="shared" si="1"/>
        <v>200</v>
      </c>
    </row>
    <row r="24" spans="2:8" ht="16.5" x14ac:dyDescent="0.15">
      <c r="B24" s="66" t="s">
        <v>38</v>
      </c>
      <c r="C24" s="66" t="s">
        <v>39</v>
      </c>
      <c r="D24" s="100"/>
      <c r="E24" s="68">
        <v>100</v>
      </c>
      <c r="F24" s="69" t="s">
        <v>26</v>
      </c>
      <c r="G24" s="70">
        <v>30</v>
      </c>
      <c r="H24" s="71">
        <f t="shared" si="1"/>
        <v>3000</v>
      </c>
    </row>
    <row r="25" spans="2:8" ht="16.5" x14ac:dyDescent="0.15">
      <c r="B25" s="96" t="s">
        <v>40</v>
      </c>
      <c r="C25" s="96"/>
      <c r="D25" s="96"/>
      <c r="E25" s="97"/>
      <c r="F25" s="97"/>
      <c r="G25" s="97"/>
      <c r="H25" s="73">
        <f>SUM(H18:H24)</f>
        <v>14740</v>
      </c>
    </row>
    <row r="26" spans="2:8" ht="15" x14ac:dyDescent="0.15">
      <c r="B26" s="94" t="s">
        <v>42</v>
      </c>
      <c r="C26" s="94"/>
      <c r="D26" s="94"/>
      <c r="E26" s="95"/>
      <c r="F26" s="95"/>
      <c r="G26" s="95"/>
      <c r="H26" s="95"/>
    </row>
    <row r="27" spans="2:8" ht="16.5" x14ac:dyDescent="0.15">
      <c r="B27" s="66" t="s">
        <v>24</v>
      </c>
      <c r="C27" s="66" t="s">
        <v>25</v>
      </c>
      <c r="D27" s="100">
        <v>2021</v>
      </c>
      <c r="E27" s="68">
        <v>300</v>
      </c>
      <c r="F27" s="69" t="s">
        <v>26</v>
      </c>
      <c r="G27" s="70">
        <v>40</v>
      </c>
      <c r="H27" s="71">
        <f t="shared" ref="H27:H33" si="2">E27*G27</f>
        <v>12000</v>
      </c>
    </row>
    <row r="28" spans="2:8" ht="16.5" x14ac:dyDescent="0.15">
      <c r="B28" s="66" t="s">
        <v>27</v>
      </c>
      <c r="C28" s="66" t="s">
        <v>28</v>
      </c>
      <c r="D28" s="100"/>
      <c r="E28" s="68">
        <v>2000</v>
      </c>
      <c r="F28" s="69" t="s">
        <v>29</v>
      </c>
      <c r="G28" s="70">
        <v>1</v>
      </c>
      <c r="H28" s="71">
        <f t="shared" si="2"/>
        <v>2000</v>
      </c>
    </row>
    <row r="29" spans="2:8" ht="16.5" x14ac:dyDescent="0.15">
      <c r="B29" s="66" t="s">
        <v>30</v>
      </c>
      <c r="C29" s="66" t="s">
        <v>31</v>
      </c>
      <c r="D29" s="100"/>
      <c r="E29" s="68">
        <v>20</v>
      </c>
      <c r="F29" s="69" t="s">
        <v>32</v>
      </c>
      <c r="G29" s="70">
        <v>5</v>
      </c>
      <c r="H29" s="71">
        <f t="shared" si="2"/>
        <v>100</v>
      </c>
    </row>
    <row r="30" spans="2:8" ht="16.5" x14ac:dyDescent="0.15">
      <c r="B30" s="66" t="s">
        <v>33</v>
      </c>
      <c r="C30" s="66" t="s">
        <v>34</v>
      </c>
      <c r="D30" s="100"/>
      <c r="E30" s="68">
        <v>15</v>
      </c>
      <c r="F30" s="69" t="s">
        <v>35</v>
      </c>
      <c r="G30" s="70">
        <v>30</v>
      </c>
      <c r="H30" s="71">
        <f t="shared" si="2"/>
        <v>450</v>
      </c>
    </row>
    <row r="31" spans="2:8" ht="16.5" x14ac:dyDescent="0.15">
      <c r="B31" s="66" t="s">
        <v>36</v>
      </c>
      <c r="C31" s="66" t="s">
        <v>36</v>
      </c>
      <c r="D31" s="100"/>
      <c r="E31" s="68">
        <v>7</v>
      </c>
      <c r="F31" s="69" t="s">
        <v>35</v>
      </c>
      <c r="G31" s="70">
        <v>30</v>
      </c>
      <c r="H31" s="71">
        <f t="shared" si="2"/>
        <v>210</v>
      </c>
    </row>
    <row r="32" spans="2:8" ht="16.5" x14ac:dyDescent="0.15">
      <c r="B32" s="66" t="s">
        <v>37</v>
      </c>
      <c r="C32" s="72" t="s">
        <v>37</v>
      </c>
      <c r="D32" s="100"/>
      <c r="E32" s="68">
        <v>10</v>
      </c>
      <c r="F32" s="69" t="s">
        <v>35</v>
      </c>
      <c r="G32" s="70">
        <v>30</v>
      </c>
      <c r="H32" s="71">
        <f t="shared" si="2"/>
        <v>300</v>
      </c>
    </row>
    <row r="33" spans="2:8" ht="16.5" x14ac:dyDescent="0.15">
      <c r="B33" s="66" t="s">
        <v>38</v>
      </c>
      <c r="C33" s="66" t="s">
        <v>39</v>
      </c>
      <c r="D33" s="100"/>
      <c r="E33" s="68">
        <v>100</v>
      </c>
      <c r="F33" s="69" t="s">
        <v>26</v>
      </c>
      <c r="G33" s="70">
        <v>40</v>
      </c>
      <c r="H33" s="71">
        <f t="shared" si="2"/>
        <v>4000</v>
      </c>
    </row>
    <row r="34" spans="2:8" ht="16.5" x14ac:dyDescent="0.15">
      <c r="B34" s="96" t="s">
        <v>40</v>
      </c>
      <c r="C34" s="96"/>
      <c r="D34" s="96"/>
      <c r="E34" s="97"/>
      <c r="F34" s="97"/>
      <c r="G34" s="97"/>
      <c r="H34" s="73">
        <f>SUM(H27:H33)</f>
        <v>19060</v>
      </c>
    </row>
    <row r="35" spans="2:8" ht="15" x14ac:dyDescent="0.15">
      <c r="B35" s="94" t="s">
        <v>43</v>
      </c>
      <c r="C35" s="94"/>
      <c r="D35" s="94"/>
      <c r="E35" s="95"/>
      <c r="F35" s="95"/>
      <c r="G35" s="95"/>
      <c r="H35" s="95"/>
    </row>
    <row r="36" spans="2:8" ht="16.5" x14ac:dyDescent="0.15">
      <c r="B36" s="66" t="s">
        <v>24</v>
      </c>
      <c r="C36" s="66" t="s">
        <v>25</v>
      </c>
      <c r="D36" s="100">
        <v>2021</v>
      </c>
      <c r="E36" s="68">
        <v>300</v>
      </c>
      <c r="F36" s="69" t="s">
        <v>26</v>
      </c>
      <c r="G36" s="70">
        <v>30</v>
      </c>
      <c r="H36" s="71">
        <f t="shared" ref="H36:H42" si="3">E36*G36</f>
        <v>9000</v>
      </c>
    </row>
    <row r="37" spans="2:8" ht="16.5" x14ac:dyDescent="0.15">
      <c r="B37" s="66" t="s">
        <v>27</v>
      </c>
      <c r="C37" s="66" t="s">
        <v>28</v>
      </c>
      <c r="D37" s="100"/>
      <c r="E37" s="68">
        <v>2000</v>
      </c>
      <c r="F37" s="69" t="s">
        <v>29</v>
      </c>
      <c r="G37" s="70">
        <v>1</v>
      </c>
      <c r="H37" s="71">
        <f t="shared" si="3"/>
        <v>2000</v>
      </c>
    </row>
    <row r="38" spans="2:8" ht="16.5" x14ac:dyDescent="0.15">
      <c r="B38" s="66" t="s">
        <v>30</v>
      </c>
      <c r="C38" s="66" t="s">
        <v>31</v>
      </c>
      <c r="D38" s="100"/>
      <c r="E38" s="68">
        <v>20</v>
      </c>
      <c r="F38" s="69" t="s">
        <v>32</v>
      </c>
      <c r="G38" s="70">
        <v>5</v>
      </c>
      <c r="H38" s="71">
        <f t="shared" si="3"/>
        <v>100</v>
      </c>
    </row>
    <row r="39" spans="2:8" ht="16.5" x14ac:dyDescent="0.15">
      <c r="B39" s="66" t="s">
        <v>33</v>
      </c>
      <c r="C39" s="66" t="s">
        <v>34</v>
      </c>
      <c r="D39" s="100"/>
      <c r="E39" s="68">
        <v>15</v>
      </c>
      <c r="F39" s="69" t="s">
        <v>35</v>
      </c>
      <c r="G39" s="70">
        <v>20</v>
      </c>
      <c r="H39" s="71">
        <f t="shared" si="3"/>
        <v>300</v>
      </c>
    </row>
    <row r="40" spans="2:8" ht="16.5" x14ac:dyDescent="0.15">
      <c r="B40" s="66" t="s">
        <v>36</v>
      </c>
      <c r="C40" s="66" t="s">
        <v>36</v>
      </c>
      <c r="D40" s="100"/>
      <c r="E40" s="68">
        <v>7</v>
      </c>
      <c r="F40" s="69" t="s">
        <v>35</v>
      </c>
      <c r="G40" s="70">
        <v>20</v>
      </c>
      <c r="H40" s="71">
        <f t="shared" si="3"/>
        <v>140</v>
      </c>
    </row>
    <row r="41" spans="2:8" ht="16.5" x14ac:dyDescent="0.15">
      <c r="B41" s="66" t="s">
        <v>37</v>
      </c>
      <c r="C41" s="72" t="s">
        <v>37</v>
      </c>
      <c r="D41" s="100"/>
      <c r="E41" s="68">
        <v>10</v>
      </c>
      <c r="F41" s="69" t="s">
        <v>35</v>
      </c>
      <c r="G41" s="70">
        <v>20</v>
      </c>
      <c r="H41" s="71">
        <f t="shared" si="3"/>
        <v>200</v>
      </c>
    </row>
    <row r="42" spans="2:8" ht="16.5" x14ac:dyDescent="0.15">
      <c r="B42" s="66" t="s">
        <v>38</v>
      </c>
      <c r="C42" s="66" t="s">
        <v>39</v>
      </c>
      <c r="D42" s="100"/>
      <c r="E42" s="68">
        <v>100</v>
      </c>
      <c r="F42" s="69" t="s">
        <v>26</v>
      </c>
      <c r="G42" s="70">
        <v>30</v>
      </c>
      <c r="H42" s="71">
        <f t="shared" si="3"/>
        <v>3000</v>
      </c>
    </row>
    <row r="43" spans="2:8" ht="16.5" x14ac:dyDescent="0.15">
      <c r="B43" s="96" t="s">
        <v>40</v>
      </c>
      <c r="C43" s="96"/>
      <c r="D43" s="96"/>
      <c r="E43" s="97"/>
      <c r="F43" s="97"/>
      <c r="G43" s="97"/>
      <c r="H43" s="73">
        <f>SUM(H36:H42)</f>
        <v>14740</v>
      </c>
    </row>
    <row r="44" spans="2:8" ht="15" x14ac:dyDescent="0.15">
      <c r="B44" s="94" t="s">
        <v>44</v>
      </c>
      <c r="C44" s="94"/>
      <c r="D44" s="94"/>
      <c r="E44" s="95"/>
      <c r="F44" s="95"/>
      <c r="G44" s="95"/>
      <c r="H44" s="95"/>
    </row>
    <row r="45" spans="2:8" ht="16.5" x14ac:dyDescent="0.15">
      <c r="B45" s="66" t="s">
        <v>24</v>
      </c>
      <c r="C45" s="66" t="s">
        <v>25</v>
      </c>
      <c r="D45" s="100">
        <v>2021</v>
      </c>
      <c r="E45" s="68">
        <v>300</v>
      </c>
      <c r="F45" s="69" t="s">
        <v>26</v>
      </c>
      <c r="G45" s="70">
        <v>30</v>
      </c>
      <c r="H45" s="71">
        <f t="shared" ref="H45:H51" si="4">E45*G45</f>
        <v>9000</v>
      </c>
    </row>
    <row r="46" spans="2:8" ht="16.5" x14ac:dyDescent="0.15">
      <c r="B46" s="66" t="s">
        <v>27</v>
      </c>
      <c r="C46" s="66" t="s">
        <v>28</v>
      </c>
      <c r="D46" s="100"/>
      <c r="E46" s="68">
        <v>2000</v>
      </c>
      <c r="F46" s="69" t="s">
        <v>29</v>
      </c>
      <c r="G46" s="70">
        <v>1</v>
      </c>
      <c r="H46" s="71">
        <f t="shared" si="4"/>
        <v>2000</v>
      </c>
    </row>
    <row r="47" spans="2:8" ht="16.5" x14ac:dyDescent="0.15">
      <c r="B47" s="66" t="s">
        <v>30</v>
      </c>
      <c r="C47" s="66" t="s">
        <v>31</v>
      </c>
      <c r="D47" s="100"/>
      <c r="E47" s="68">
        <v>20</v>
      </c>
      <c r="F47" s="69" t="s">
        <v>32</v>
      </c>
      <c r="G47" s="70">
        <v>5</v>
      </c>
      <c r="H47" s="71">
        <f t="shared" si="4"/>
        <v>100</v>
      </c>
    </row>
    <row r="48" spans="2:8" ht="16.5" x14ac:dyDescent="0.15">
      <c r="B48" s="66" t="s">
        <v>33</v>
      </c>
      <c r="C48" s="66" t="s">
        <v>34</v>
      </c>
      <c r="D48" s="100"/>
      <c r="E48" s="68">
        <v>15</v>
      </c>
      <c r="F48" s="69" t="s">
        <v>35</v>
      </c>
      <c r="G48" s="70">
        <v>25</v>
      </c>
      <c r="H48" s="71">
        <f t="shared" si="4"/>
        <v>375</v>
      </c>
    </row>
    <row r="49" spans="2:8" ht="16.5" x14ac:dyDescent="0.15">
      <c r="B49" s="66" t="s">
        <v>36</v>
      </c>
      <c r="C49" s="66" t="s">
        <v>36</v>
      </c>
      <c r="D49" s="100"/>
      <c r="E49" s="68">
        <v>7</v>
      </c>
      <c r="F49" s="69" t="s">
        <v>35</v>
      </c>
      <c r="G49" s="70">
        <v>25</v>
      </c>
      <c r="H49" s="71">
        <f t="shared" si="4"/>
        <v>175</v>
      </c>
    </row>
    <row r="50" spans="2:8" ht="16.5" x14ac:dyDescent="0.15">
      <c r="B50" s="66" t="s">
        <v>37</v>
      </c>
      <c r="C50" s="72" t="s">
        <v>37</v>
      </c>
      <c r="D50" s="100"/>
      <c r="E50" s="68">
        <v>10</v>
      </c>
      <c r="F50" s="69" t="s">
        <v>35</v>
      </c>
      <c r="G50" s="70">
        <v>25</v>
      </c>
      <c r="H50" s="71">
        <f t="shared" si="4"/>
        <v>250</v>
      </c>
    </row>
    <row r="51" spans="2:8" ht="16.5" x14ac:dyDescent="0.15">
      <c r="B51" s="66" t="s">
        <v>38</v>
      </c>
      <c r="C51" s="66" t="s">
        <v>39</v>
      </c>
      <c r="D51" s="100"/>
      <c r="E51" s="68">
        <v>100</v>
      </c>
      <c r="F51" s="69" t="s">
        <v>26</v>
      </c>
      <c r="G51" s="70">
        <v>30</v>
      </c>
      <c r="H51" s="71">
        <f t="shared" si="4"/>
        <v>3000</v>
      </c>
    </row>
    <row r="52" spans="2:8" ht="16.5" x14ac:dyDescent="0.15">
      <c r="B52" s="96" t="s">
        <v>40</v>
      </c>
      <c r="C52" s="96"/>
      <c r="D52" s="96"/>
      <c r="E52" s="97"/>
      <c r="F52" s="97"/>
      <c r="G52" s="97"/>
      <c r="H52" s="73">
        <f>SUM(H45:H51)</f>
        <v>14900</v>
      </c>
    </row>
    <row r="53" spans="2:8" ht="15" x14ac:dyDescent="0.15">
      <c r="B53" s="94" t="s">
        <v>45</v>
      </c>
      <c r="C53" s="94"/>
      <c r="D53" s="94"/>
      <c r="E53" s="95"/>
      <c r="F53" s="95"/>
      <c r="G53" s="95"/>
      <c r="H53" s="95"/>
    </row>
    <row r="54" spans="2:8" ht="16.5" x14ac:dyDescent="0.15">
      <c r="B54" s="66" t="s">
        <v>24</v>
      </c>
      <c r="C54" s="66" t="s">
        <v>25</v>
      </c>
      <c r="D54" s="100">
        <v>2021</v>
      </c>
      <c r="E54" s="68">
        <v>300</v>
      </c>
      <c r="F54" s="69" t="s">
        <v>26</v>
      </c>
      <c r="G54" s="70">
        <v>30</v>
      </c>
      <c r="H54" s="71">
        <f t="shared" ref="H54:H60" si="5">E54*G54</f>
        <v>9000</v>
      </c>
    </row>
    <row r="55" spans="2:8" ht="16.5" x14ac:dyDescent="0.15">
      <c r="B55" s="66" t="s">
        <v>27</v>
      </c>
      <c r="C55" s="66" t="s">
        <v>28</v>
      </c>
      <c r="D55" s="100"/>
      <c r="E55" s="68">
        <v>2000</v>
      </c>
      <c r="F55" s="69" t="s">
        <v>29</v>
      </c>
      <c r="G55" s="70">
        <v>1</v>
      </c>
      <c r="H55" s="71">
        <f t="shared" si="5"/>
        <v>2000</v>
      </c>
    </row>
    <row r="56" spans="2:8" ht="16.5" x14ac:dyDescent="0.15">
      <c r="B56" s="66" t="s">
        <v>30</v>
      </c>
      <c r="C56" s="66" t="s">
        <v>31</v>
      </c>
      <c r="D56" s="100"/>
      <c r="E56" s="68">
        <v>20</v>
      </c>
      <c r="F56" s="69" t="s">
        <v>32</v>
      </c>
      <c r="G56" s="70">
        <v>5</v>
      </c>
      <c r="H56" s="71">
        <f t="shared" si="5"/>
        <v>100</v>
      </c>
    </row>
    <row r="57" spans="2:8" ht="16.5" x14ac:dyDescent="0.15">
      <c r="B57" s="66" t="s">
        <v>33</v>
      </c>
      <c r="C57" s="66" t="s">
        <v>34</v>
      </c>
      <c r="D57" s="100"/>
      <c r="E57" s="68">
        <v>15</v>
      </c>
      <c r="F57" s="69" t="s">
        <v>35</v>
      </c>
      <c r="G57" s="70">
        <v>25</v>
      </c>
      <c r="H57" s="71">
        <f t="shared" si="5"/>
        <v>375</v>
      </c>
    </row>
    <row r="58" spans="2:8" ht="16.5" x14ac:dyDescent="0.15">
      <c r="B58" s="66" t="s">
        <v>36</v>
      </c>
      <c r="C58" s="66" t="s">
        <v>36</v>
      </c>
      <c r="D58" s="100"/>
      <c r="E58" s="68">
        <v>7</v>
      </c>
      <c r="F58" s="69" t="s">
        <v>35</v>
      </c>
      <c r="G58" s="70">
        <v>25</v>
      </c>
      <c r="H58" s="71">
        <f t="shared" si="5"/>
        <v>175</v>
      </c>
    </row>
    <row r="59" spans="2:8" ht="16.5" x14ac:dyDescent="0.15">
      <c r="B59" s="66" t="s">
        <v>37</v>
      </c>
      <c r="C59" s="72" t="s">
        <v>37</v>
      </c>
      <c r="D59" s="100"/>
      <c r="E59" s="68">
        <v>10</v>
      </c>
      <c r="F59" s="69" t="s">
        <v>35</v>
      </c>
      <c r="G59" s="70">
        <v>25</v>
      </c>
      <c r="H59" s="71">
        <f t="shared" si="5"/>
        <v>250</v>
      </c>
    </row>
    <row r="60" spans="2:8" ht="16.5" x14ac:dyDescent="0.15">
      <c r="B60" s="66" t="s">
        <v>38</v>
      </c>
      <c r="C60" s="66" t="s">
        <v>39</v>
      </c>
      <c r="D60" s="100"/>
      <c r="E60" s="68">
        <v>100</v>
      </c>
      <c r="F60" s="69" t="s">
        <v>26</v>
      </c>
      <c r="G60" s="70">
        <v>30</v>
      </c>
      <c r="H60" s="71">
        <f t="shared" si="5"/>
        <v>3000</v>
      </c>
    </row>
    <row r="61" spans="2:8" ht="16.5" x14ac:dyDescent="0.15">
      <c r="B61" s="96" t="s">
        <v>40</v>
      </c>
      <c r="C61" s="96"/>
      <c r="D61" s="96"/>
      <c r="E61" s="97"/>
      <c r="F61" s="97"/>
      <c r="G61" s="97"/>
      <c r="H61" s="73">
        <f>SUM(H54:H60)</f>
        <v>14900</v>
      </c>
    </row>
    <row r="62" spans="2:8" ht="15" x14ac:dyDescent="0.15">
      <c r="B62" s="94" t="s">
        <v>46</v>
      </c>
      <c r="C62" s="94"/>
      <c r="D62" s="94"/>
      <c r="E62" s="95"/>
      <c r="F62" s="95"/>
      <c r="G62" s="95"/>
      <c r="H62" s="95"/>
    </row>
    <row r="63" spans="2:8" ht="16.5" x14ac:dyDescent="0.15">
      <c r="B63" s="66" t="s">
        <v>24</v>
      </c>
      <c r="C63" s="66" t="s">
        <v>25</v>
      </c>
      <c r="D63" s="100">
        <v>2021</v>
      </c>
      <c r="E63" s="68">
        <v>300</v>
      </c>
      <c r="F63" s="69" t="s">
        <v>26</v>
      </c>
      <c r="G63" s="70">
        <v>30</v>
      </c>
      <c r="H63" s="71">
        <f t="shared" ref="H63:H69" si="6">E63*G63</f>
        <v>9000</v>
      </c>
    </row>
    <row r="64" spans="2:8" ht="16.5" x14ac:dyDescent="0.15">
      <c r="B64" s="66" t="s">
        <v>27</v>
      </c>
      <c r="C64" s="66" t="s">
        <v>28</v>
      </c>
      <c r="D64" s="100"/>
      <c r="E64" s="68">
        <v>2000</v>
      </c>
      <c r="F64" s="69" t="s">
        <v>29</v>
      </c>
      <c r="G64" s="70">
        <v>1</v>
      </c>
      <c r="H64" s="71">
        <f t="shared" si="6"/>
        <v>2000</v>
      </c>
    </row>
    <row r="65" spans="2:8" ht="16.5" x14ac:dyDescent="0.15">
      <c r="B65" s="66" t="s">
        <v>30</v>
      </c>
      <c r="C65" s="66" t="s">
        <v>31</v>
      </c>
      <c r="D65" s="100"/>
      <c r="E65" s="68">
        <v>20</v>
      </c>
      <c r="F65" s="69" t="s">
        <v>32</v>
      </c>
      <c r="G65" s="70">
        <v>5</v>
      </c>
      <c r="H65" s="71">
        <f t="shared" si="6"/>
        <v>100</v>
      </c>
    </row>
    <row r="66" spans="2:8" ht="16.5" x14ac:dyDescent="0.15">
      <c r="B66" s="66" t="s">
        <v>33</v>
      </c>
      <c r="C66" s="66" t="s">
        <v>34</v>
      </c>
      <c r="D66" s="100"/>
      <c r="E66" s="68">
        <v>15</v>
      </c>
      <c r="F66" s="69" t="s">
        <v>35</v>
      </c>
      <c r="G66" s="70">
        <v>25</v>
      </c>
      <c r="H66" s="71">
        <f t="shared" si="6"/>
        <v>375</v>
      </c>
    </row>
    <row r="67" spans="2:8" ht="16.5" x14ac:dyDescent="0.15">
      <c r="B67" s="66" t="s">
        <v>36</v>
      </c>
      <c r="C67" s="66" t="s">
        <v>36</v>
      </c>
      <c r="D67" s="100"/>
      <c r="E67" s="68">
        <v>7</v>
      </c>
      <c r="F67" s="69" t="s">
        <v>35</v>
      </c>
      <c r="G67" s="70">
        <v>25</v>
      </c>
      <c r="H67" s="71">
        <f t="shared" si="6"/>
        <v>175</v>
      </c>
    </row>
    <row r="68" spans="2:8" ht="16.5" x14ac:dyDescent="0.15">
      <c r="B68" s="66" t="s">
        <v>37</v>
      </c>
      <c r="C68" s="72" t="s">
        <v>37</v>
      </c>
      <c r="D68" s="100"/>
      <c r="E68" s="68">
        <v>10</v>
      </c>
      <c r="F68" s="69" t="s">
        <v>35</v>
      </c>
      <c r="G68" s="70">
        <v>25</v>
      </c>
      <c r="H68" s="71">
        <f t="shared" si="6"/>
        <v>250</v>
      </c>
    </row>
    <row r="69" spans="2:8" ht="16.5" x14ac:dyDescent="0.15">
      <c r="B69" s="66" t="s">
        <v>38</v>
      </c>
      <c r="C69" s="66" t="s">
        <v>39</v>
      </c>
      <c r="D69" s="100"/>
      <c r="E69" s="68">
        <v>100</v>
      </c>
      <c r="F69" s="69" t="s">
        <v>26</v>
      </c>
      <c r="G69" s="70">
        <v>30</v>
      </c>
      <c r="H69" s="71">
        <f t="shared" si="6"/>
        <v>3000</v>
      </c>
    </row>
    <row r="70" spans="2:8" ht="16.5" x14ac:dyDescent="0.15">
      <c r="B70" s="96" t="s">
        <v>40</v>
      </c>
      <c r="C70" s="96"/>
      <c r="D70" s="96"/>
      <c r="E70" s="97"/>
      <c r="F70" s="97"/>
      <c r="G70" s="97"/>
      <c r="H70" s="73">
        <f>SUM(H63:H69)</f>
        <v>14900</v>
      </c>
    </row>
    <row r="71" spans="2:8" ht="15" x14ac:dyDescent="0.15">
      <c r="B71" s="94" t="s">
        <v>47</v>
      </c>
      <c r="C71" s="94"/>
      <c r="D71" s="94"/>
      <c r="E71" s="95"/>
      <c r="F71" s="95"/>
      <c r="G71" s="95"/>
      <c r="H71" s="95"/>
    </row>
    <row r="72" spans="2:8" ht="16.5" x14ac:dyDescent="0.15">
      <c r="B72" s="66" t="s">
        <v>24</v>
      </c>
      <c r="C72" s="66" t="s">
        <v>25</v>
      </c>
      <c r="D72" s="100">
        <v>2021</v>
      </c>
      <c r="E72" s="68">
        <v>300</v>
      </c>
      <c r="F72" s="69" t="s">
        <v>26</v>
      </c>
      <c r="G72" s="70">
        <v>70</v>
      </c>
      <c r="H72" s="71">
        <f t="shared" ref="H72:H78" si="7">E72*G72</f>
        <v>21000</v>
      </c>
    </row>
    <row r="73" spans="2:8" ht="16.5" x14ac:dyDescent="0.15">
      <c r="B73" s="66" t="s">
        <v>27</v>
      </c>
      <c r="C73" s="66" t="s">
        <v>28</v>
      </c>
      <c r="D73" s="100"/>
      <c r="E73" s="68">
        <v>2000</v>
      </c>
      <c r="F73" s="69" t="s">
        <v>29</v>
      </c>
      <c r="G73" s="70">
        <v>3</v>
      </c>
      <c r="H73" s="71">
        <f t="shared" si="7"/>
        <v>6000</v>
      </c>
    </row>
    <row r="74" spans="2:8" ht="16.5" x14ac:dyDescent="0.15">
      <c r="B74" s="66" t="s">
        <v>30</v>
      </c>
      <c r="C74" s="66" t="s">
        <v>31</v>
      </c>
      <c r="D74" s="100"/>
      <c r="E74" s="68">
        <v>20</v>
      </c>
      <c r="F74" s="69" t="s">
        <v>32</v>
      </c>
      <c r="G74" s="70">
        <v>5</v>
      </c>
      <c r="H74" s="71">
        <f t="shared" si="7"/>
        <v>100</v>
      </c>
    </row>
    <row r="75" spans="2:8" ht="16.5" x14ac:dyDescent="0.15">
      <c r="B75" s="66" t="s">
        <v>33</v>
      </c>
      <c r="C75" s="66" t="s">
        <v>34</v>
      </c>
      <c r="D75" s="100"/>
      <c r="E75" s="68">
        <v>15</v>
      </c>
      <c r="F75" s="69" t="s">
        <v>35</v>
      </c>
      <c r="G75" s="70">
        <v>60</v>
      </c>
      <c r="H75" s="71">
        <f t="shared" si="7"/>
        <v>900</v>
      </c>
    </row>
    <row r="76" spans="2:8" ht="16.5" x14ac:dyDescent="0.15">
      <c r="B76" s="66" t="s">
        <v>36</v>
      </c>
      <c r="C76" s="66" t="s">
        <v>36</v>
      </c>
      <c r="D76" s="100"/>
      <c r="E76" s="68">
        <v>7</v>
      </c>
      <c r="F76" s="69" t="s">
        <v>35</v>
      </c>
      <c r="G76" s="70">
        <v>60</v>
      </c>
      <c r="H76" s="71">
        <f t="shared" si="7"/>
        <v>420</v>
      </c>
    </row>
    <row r="77" spans="2:8" ht="16.5" x14ac:dyDescent="0.15">
      <c r="B77" s="66" t="s">
        <v>37</v>
      </c>
      <c r="C77" s="72" t="s">
        <v>37</v>
      </c>
      <c r="D77" s="100"/>
      <c r="E77" s="68">
        <v>10</v>
      </c>
      <c r="F77" s="69" t="s">
        <v>35</v>
      </c>
      <c r="G77" s="70">
        <v>60</v>
      </c>
      <c r="H77" s="71">
        <f t="shared" si="7"/>
        <v>600</v>
      </c>
    </row>
    <row r="78" spans="2:8" ht="16.5" x14ac:dyDescent="0.15">
      <c r="B78" s="66" t="s">
        <v>38</v>
      </c>
      <c r="C78" s="66" t="s">
        <v>39</v>
      </c>
      <c r="D78" s="100"/>
      <c r="E78" s="68">
        <v>100</v>
      </c>
      <c r="F78" s="69" t="s">
        <v>26</v>
      </c>
      <c r="G78" s="70">
        <v>70</v>
      </c>
      <c r="H78" s="71">
        <f t="shared" si="7"/>
        <v>7000</v>
      </c>
    </row>
    <row r="79" spans="2:8" ht="16.5" x14ac:dyDescent="0.15">
      <c r="B79" s="96" t="s">
        <v>40</v>
      </c>
      <c r="C79" s="96"/>
      <c r="D79" s="96"/>
      <c r="E79" s="97"/>
      <c r="F79" s="97"/>
      <c r="G79" s="97"/>
      <c r="H79" s="73">
        <f>SUM(H72:H78)</f>
        <v>36020</v>
      </c>
    </row>
    <row r="80" spans="2:8" ht="15" x14ac:dyDescent="0.15">
      <c r="B80" s="94" t="s">
        <v>48</v>
      </c>
      <c r="C80" s="94"/>
      <c r="D80" s="94"/>
      <c r="E80" s="95"/>
      <c r="F80" s="95"/>
      <c r="G80" s="95"/>
      <c r="H80" s="95"/>
    </row>
    <row r="81" spans="1:8" ht="16.5" x14ac:dyDescent="0.15">
      <c r="B81" s="66" t="s">
        <v>24</v>
      </c>
      <c r="C81" s="66" t="s">
        <v>25</v>
      </c>
      <c r="D81" s="100">
        <v>2021</v>
      </c>
      <c r="E81" s="68">
        <v>300</v>
      </c>
      <c r="F81" s="69" t="s">
        <v>26</v>
      </c>
      <c r="G81" s="70">
        <v>15</v>
      </c>
      <c r="H81" s="71">
        <f t="shared" ref="H81:H86" si="8">E81*G81</f>
        <v>4500</v>
      </c>
    </row>
    <row r="82" spans="1:8" ht="16.5" x14ac:dyDescent="0.15">
      <c r="B82" s="66" t="s">
        <v>30</v>
      </c>
      <c r="C82" s="66" t="s">
        <v>31</v>
      </c>
      <c r="D82" s="100"/>
      <c r="E82" s="68">
        <v>20</v>
      </c>
      <c r="F82" s="69" t="s">
        <v>32</v>
      </c>
      <c r="G82" s="70">
        <v>5</v>
      </c>
      <c r="H82" s="71">
        <f t="shared" si="8"/>
        <v>100</v>
      </c>
    </row>
    <row r="83" spans="1:8" ht="16.5" x14ac:dyDescent="0.15">
      <c r="B83" s="66" t="s">
        <v>33</v>
      </c>
      <c r="C83" s="66" t="s">
        <v>34</v>
      </c>
      <c r="D83" s="100"/>
      <c r="E83" s="68">
        <v>15</v>
      </c>
      <c r="F83" s="69" t="s">
        <v>35</v>
      </c>
      <c r="G83" s="70">
        <v>5</v>
      </c>
      <c r="H83" s="71">
        <f t="shared" si="8"/>
        <v>75</v>
      </c>
    </row>
    <row r="84" spans="1:8" ht="16.5" x14ac:dyDescent="0.15">
      <c r="B84" s="66" t="s">
        <v>36</v>
      </c>
      <c r="C84" s="66" t="s">
        <v>36</v>
      </c>
      <c r="D84" s="100"/>
      <c r="E84" s="68">
        <v>7</v>
      </c>
      <c r="F84" s="69" t="s">
        <v>35</v>
      </c>
      <c r="G84" s="70">
        <v>6</v>
      </c>
      <c r="H84" s="71">
        <f t="shared" si="8"/>
        <v>42</v>
      </c>
    </row>
    <row r="85" spans="1:8" ht="16.5" x14ac:dyDescent="0.15">
      <c r="B85" s="66" t="s">
        <v>37</v>
      </c>
      <c r="C85" s="72" t="s">
        <v>37</v>
      </c>
      <c r="D85" s="100"/>
      <c r="E85" s="68">
        <v>10</v>
      </c>
      <c r="F85" s="69" t="s">
        <v>35</v>
      </c>
      <c r="G85" s="70">
        <v>7</v>
      </c>
      <c r="H85" s="71">
        <f t="shared" si="8"/>
        <v>70</v>
      </c>
    </row>
    <row r="86" spans="1:8" ht="16.5" x14ac:dyDescent="0.15">
      <c r="B86" s="66" t="s">
        <v>38</v>
      </c>
      <c r="C86" s="66" t="s">
        <v>39</v>
      </c>
      <c r="D86" s="100"/>
      <c r="E86" s="68">
        <v>100</v>
      </c>
      <c r="F86" s="69" t="s">
        <v>26</v>
      </c>
      <c r="G86" s="70">
        <v>15</v>
      </c>
      <c r="H86" s="71">
        <f t="shared" si="8"/>
        <v>1500</v>
      </c>
    </row>
    <row r="87" spans="1:8" ht="16.5" x14ac:dyDescent="0.15">
      <c r="B87" s="96" t="s">
        <v>40</v>
      </c>
      <c r="C87" s="96"/>
      <c r="D87" s="96"/>
      <c r="E87" s="97"/>
      <c r="F87" s="97"/>
      <c r="G87" s="97"/>
      <c r="H87" s="73">
        <f>SUM(H81:H86)</f>
        <v>6287</v>
      </c>
    </row>
    <row r="88" spans="1:8" ht="15" x14ac:dyDescent="0.15">
      <c r="B88" s="64" t="s">
        <v>49</v>
      </c>
      <c r="C88" s="64"/>
      <c r="D88" s="64"/>
      <c r="E88" s="65"/>
      <c r="F88" s="65"/>
      <c r="G88" s="65"/>
      <c r="H88" s="65"/>
    </row>
    <row r="89" spans="1:8" ht="16.5" x14ac:dyDescent="0.15">
      <c r="A89" s="74"/>
      <c r="B89" s="75" t="s">
        <v>50</v>
      </c>
      <c r="C89" s="75" t="s">
        <v>25</v>
      </c>
      <c r="D89" s="101">
        <v>2021</v>
      </c>
      <c r="E89" s="76">
        <v>800</v>
      </c>
      <c r="F89" s="76" t="s">
        <v>26</v>
      </c>
      <c r="G89" s="76">
        <v>4</v>
      </c>
      <c r="H89" s="71">
        <f t="shared" ref="H89:H92" si="9">E89*G89</f>
        <v>3200</v>
      </c>
    </row>
    <row r="90" spans="1:8" ht="16.5" x14ac:dyDescent="0.15">
      <c r="B90" s="66" t="s">
        <v>33</v>
      </c>
      <c r="C90" s="66" t="s">
        <v>34</v>
      </c>
      <c r="D90" s="102"/>
      <c r="E90" s="68">
        <v>15</v>
      </c>
      <c r="F90" s="69" t="s">
        <v>35</v>
      </c>
      <c r="G90" s="70">
        <v>10</v>
      </c>
      <c r="H90" s="71">
        <f t="shared" si="9"/>
        <v>150</v>
      </c>
    </row>
    <row r="91" spans="1:8" ht="16.5" x14ac:dyDescent="0.15">
      <c r="B91" s="66" t="s">
        <v>36</v>
      </c>
      <c r="C91" s="66" t="s">
        <v>36</v>
      </c>
      <c r="D91" s="102"/>
      <c r="E91" s="68">
        <v>7</v>
      </c>
      <c r="F91" s="69" t="s">
        <v>35</v>
      </c>
      <c r="G91" s="70">
        <v>11</v>
      </c>
      <c r="H91" s="71">
        <f t="shared" si="9"/>
        <v>77</v>
      </c>
    </row>
    <row r="92" spans="1:8" ht="16.5" x14ac:dyDescent="0.15">
      <c r="B92" s="66" t="s">
        <v>37</v>
      </c>
      <c r="C92" s="72" t="s">
        <v>37</v>
      </c>
      <c r="D92" s="103"/>
      <c r="E92" s="68">
        <v>10</v>
      </c>
      <c r="F92" s="69" t="s">
        <v>35</v>
      </c>
      <c r="G92" s="70">
        <v>12</v>
      </c>
      <c r="H92" s="71">
        <f t="shared" si="9"/>
        <v>120</v>
      </c>
    </row>
    <row r="93" spans="1:8" ht="16.5" x14ac:dyDescent="0.15">
      <c r="B93" s="96" t="s">
        <v>40</v>
      </c>
      <c r="C93" s="96"/>
      <c r="D93" s="96"/>
      <c r="E93" s="97"/>
      <c r="F93" s="97"/>
      <c r="G93" s="97"/>
      <c r="H93" s="73">
        <f>SUM(H89:H92)</f>
        <v>3547</v>
      </c>
    </row>
    <row r="94" spans="1:8" s="2" customFormat="1" ht="15" x14ac:dyDescent="0.15">
      <c r="B94" s="64" t="s">
        <v>51</v>
      </c>
      <c r="C94" s="64"/>
      <c r="D94" s="64"/>
      <c r="E94" s="65"/>
      <c r="F94" s="65"/>
      <c r="G94" s="65"/>
      <c r="H94" s="65"/>
    </row>
    <row r="95" spans="1:8" s="2" customFormat="1" ht="16.5" x14ac:dyDescent="0.35">
      <c r="B95" s="77" t="s">
        <v>52</v>
      </c>
      <c r="C95" s="72" t="s">
        <v>53</v>
      </c>
      <c r="D95" s="67">
        <v>2021</v>
      </c>
      <c r="E95" s="76">
        <v>450</v>
      </c>
      <c r="F95" s="76" t="s">
        <v>26</v>
      </c>
      <c r="G95" s="70">
        <v>20</v>
      </c>
      <c r="H95" s="71">
        <f>E95*G95</f>
        <v>9000</v>
      </c>
    </row>
    <row r="96" spans="1:8" s="2" customFormat="1" ht="16.5" x14ac:dyDescent="0.15">
      <c r="B96" s="96" t="s">
        <v>40</v>
      </c>
      <c r="C96" s="96"/>
      <c r="D96" s="96"/>
      <c r="E96" s="97"/>
      <c r="F96" s="97"/>
      <c r="G96" s="97"/>
      <c r="H96" s="73">
        <f>SUM(H95)</f>
        <v>9000</v>
      </c>
    </row>
    <row r="97" spans="1:8" ht="16.5" x14ac:dyDescent="0.15">
      <c r="A97" s="2"/>
      <c r="B97" s="98" t="s">
        <v>11</v>
      </c>
      <c r="C97" s="98"/>
      <c r="D97" s="98"/>
      <c r="E97" s="99"/>
      <c r="F97" s="99"/>
      <c r="G97" s="99"/>
      <c r="H97" s="78">
        <f>H96+H93+H87+H79+H70+H61+H52+H43+H34+H25+H16</f>
        <v>162994</v>
      </c>
    </row>
  </sheetData>
  <mergeCells count="32">
    <mergeCell ref="B96:G96"/>
    <mergeCell ref="B97:G97"/>
    <mergeCell ref="D9:D15"/>
    <mergeCell ref="D18:D24"/>
    <mergeCell ref="D27:D33"/>
    <mergeCell ref="D36:D42"/>
    <mergeCell ref="D45:D51"/>
    <mergeCell ref="D54:D60"/>
    <mergeCell ref="D63:D69"/>
    <mergeCell ref="D72:D78"/>
    <mergeCell ref="D81:D86"/>
    <mergeCell ref="D89:D92"/>
    <mergeCell ref="B71:H71"/>
    <mergeCell ref="B79:G79"/>
    <mergeCell ref="B80:H80"/>
    <mergeCell ref="B87:G87"/>
    <mergeCell ref="B93:G93"/>
    <mergeCell ref="B52:G52"/>
    <mergeCell ref="B53:H53"/>
    <mergeCell ref="B61:G61"/>
    <mergeCell ref="B62:H62"/>
    <mergeCell ref="B70:G70"/>
    <mergeCell ref="B26:H26"/>
    <mergeCell ref="B34:G34"/>
    <mergeCell ref="B35:H35"/>
    <mergeCell ref="B43:G43"/>
    <mergeCell ref="B44:H44"/>
    <mergeCell ref="B1:C1"/>
    <mergeCell ref="B8:H8"/>
    <mergeCell ref="B16:G16"/>
    <mergeCell ref="B17:H17"/>
    <mergeCell ref="B25:G25"/>
  </mergeCells>
  <phoneticPr fontId="17" type="noConversion"/>
  <hyperlinks>
    <hyperlink ref="C4" r:id="rId1" tooltip="mailto:chelsea.ye@ubs-cn.com"/>
  </hyperlinks>
  <pageMargins left="0.75" right="0.75" top="1" bottom="1" header="0.5" footer="0.5"/>
  <pageSetup paperSize="9" scale="4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tabSelected="1" zoomScale="85" zoomScaleNormal="85" workbookViewId="0">
      <selection activeCell="P25" sqref="P25"/>
    </sheetView>
  </sheetViews>
  <sheetFormatPr defaultColWidth="8.625" defaultRowHeight="14.25" x14ac:dyDescent="0.15"/>
  <cols>
    <col min="2" max="2" width="36.375" customWidth="1"/>
    <col min="3" max="3" width="42.375" customWidth="1"/>
    <col min="4" max="4" width="8.375" customWidth="1"/>
    <col min="5" max="5" width="10.625" style="35" customWidth="1"/>
    <col min="6" max="6" width="5.5" customWidth="1"/>
    <col min="7" max="7" width="9.625" customWidth="1"/>
    <col min="8" max="8" width="12.875" customWidth="1"/>
  </cols>
  <sheetData>
    <row r="1" spans="2:8" ht="16.5" x14ac:dyDescent="0.15">
      <c r="B1" s="104" t="s">
        <v>0</v>
      </c>
      <c r="C1" s="104"/>
      <c r="D1" s="5"/>
      <c r="E1" s="4"/>
      <c r="F1" s="5"/>
      <c r="G1" s="5"/>
      <c r="H1" s="5"/>
    </row>
    <row r="2" spans="2:8" ht="16.5" x14ac:dyDescent="0.35">
      <c r="B2" s="6" t="s">
        <v>1</v>
      </c>
      <c r="C2" s="7" t="s">
        <v>2</v>
      </c>
      <c r="D2" s="8"/>
      <c r="E2" s="9"/>
      <c r="F2" s="9"/>
      <c r="G2" s="10"/>
      <c r="H2" s="10"/>
    </row>
    <row r="3" spans="2:8" ht="16.5" x14ac:dyDescent="0.35">
      <c r="B3" s="6" t="s">
        <v>3</v>
      </c>
      <c r="C3" s="7" t="s">
        <v>4</v>
      </c>
      <c r="D3" s="11"/>
      <c r="E3" s="9"/>
      <c r="F3" s="9"/>
      <c r="G3" s="10"/>
      <c r="H3" s="10"/>
    </row>
    <row r="4" spans="2:8" ht="16.5" x14ac:dyDescent="0.15">
      <c r="B4" s="12" t="s">
        <v>5</v>
      </c>
      <c r="C4" s="13" t="s">
        <v>6</v>
      </c>
      <c r="D4" s="12"/>
      <c r="E4" s="36"/>
      <c r="F4" s="12"/>
      <c r="G4" s="12"/>
      <c r="H4" s="12"/>
    </row>
    <row r="5" spans="2:8" ht="16.5" x14ac:dyDescent="0.15">
      <c r="B5" s="12" t="s">
        <v>7</v>
      </c>
      <c r="C5" s="14"/>
      <c r="D5" s="12"/>
      <c r="E5" s="36"/>
      <c r="F5" s="12"/>
      <c r="G5" s="12"/>
      <c r="H5" s="12"/>
    </row>
    <row r="6" spans="2:8" ht="16.5" x14ac:dyDescent="0.15">
      <c r="B6" s="15"/>
      <c r="C6" s="15"/>
      <c r="D6" s="15"/>
      <c r="E6" s="36"/>
      <c r="F6" s="15"/>
      <c r="G6" s="15"/>
      <c r="H6" s="15"/>
    </row>
    <row r="7" spans="2:8" ht="82.5" x14ac:dyDescent="0.15">
      <c r="B7" s="16" t="s">
        <v>8</v>
      </c>
      <c r="C7" s="17" t="s">
        <v>17</v>
      </c>
      <c r="D7" s="17" t="s">
        <v>18</v>
      </c>
      <c r="E7" s="18" t="s">
        <v>19</v>
      </c>
      <c r="F7" s="18" t="s">
        <v>20</v>
      </c>
      <c r="G7" s="18" t="s">
        <v>21</v>
      </c>
      <c r="H7" s="19" t="s">
        <v>22</v>
      </c>
    </row>
    <row r="8" spans="2:8" ht="16.5" x14ac:dyDescent="0.15">
      <c r="B8" s="37" t="s">
        <v>51</v>
      </c>
      <c r="C8" s="38"/>
      <c r="D8" s="38"/>
      <c r="E8" s="39"/>
      <c r="F8" s="38"/>
      <c r="G8" s="38"/>
      <c r="H8" s="40"/>
    </row>
    <row r="9" spans="2:8" ht="15" customHeight="1" x14ac:dyDescent="0.15">
      <c r="B9" s="41" t="s">
        <v>54</v>
      </c>
      <c r="C9" s="42" t="s">
        <v>55</v>
      </c>
      <c r="D9" s="43"/>
      <c r="E9" s="21">
        <v>3000</v>
      </c>
      <c r="F9" s="44" t="s">
        <v>56</v>
      </c>
      <c r="G9" s="25">
        <v>72</v>
      </c>
      <c r="H9" s="23">
        <f>SUM(E9*G9)</f>
        <v>216000</v>
      </c>
    </row>
    <row r="10" spans="2:8" ht="16.5" x14ac:dyDescent="0.15">
      <c r="B10" s="105" t="s">
        <v>11</v>
      </c>
      <c r="C10" s="106"/>
      <c r="D10" s="106"/>
      <c r="E10" s="107"/>
      <c r="F10" s="106"/>
      <c r="G10" s="106"/>
      <c r="H10" s="27">
        <f>SUM(H8:H9)</f>
        <v>216000</v>
      </c>
    </row>
  </sheetData>
  <mergeCells count="2">
    <mergeCell ref="B1:C1"/>
    <mergeCell ref="B10:G10"/>
  </mergeCells>
  <phoneticPr fontId="17" type="noConversion"/>
  <hyperlinks>
    <hyperlink ref="C4" r:id="rId1" tooltip="mailto:chelsea.ye@ubs-cn.com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workbookViewId="0">
      <selection activeCell="L10" sqref="L10"/>
    </sheetView>
  </sheetViews>
  <sheetFormatPr defaultColWidth="8.875" defaultRowHeight="14.25" x14ac:dyDescent="0.15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spans="2:8" ht="37.5" customHeight="1" x14ac:dyDescent="0.15">
      <c r="B1" s="104" t="s">
        <v>0</v>
      </c>
      <c r="C1" s="104"/>
      <c r="D1" s="5"/>
      <c r="E1" s="5"/>
      <c r="F1" s="5"/>
      <c r="G1" s="5"/>
      <c r="H1" s="5"/>
    </row>
    <row r="2" spans="2:8" ht="16.5" x14ac:dyDescent="0.35">
      <c r="B2" s="6" t="s">
        <v>1</v>
      </c>
      <c r="C2" s="7" t="s">
        <v>2</v>
      </c>
      <c r="D2" s="8"/>
      <c r="E2" s="9"/>
      <c r="F2" s="9"/>
      <c r="G2" s="10"/>
      <c r="H2" s="10"/>
    </row>
    <row r="3" spans="2:8" ht="16.5" x14ac:dyDescent="0.35">
      <c r="B3" s="6" t="s">
        <v>3</v>
      </c>
      <c r="C3" s="7" t="s">
        <v>4</v>
      </c>
      <c r="D3" s="11"/>
      <c r="E3" s="9"/>
      <c r="F3" s="9"/>
      <c r="G3" s="10"/>
      <c r="H3" s="10"/>
    </row>
    <row r="4" spans="2:8" s="1" customFormat="1" ht="16.5" customHeight="1" x14ac:dyDescent="0.15">
      <c r="B4" s="12" t="s">
        <v>5</v>
      </c>
      <c r="C4" s="13" t="s">
        <v>6</v>
      </c>
      <c r="D4" s="12"/>
      <c r="E4" s="12"/>
      <c r="F4" s="12"/>
      <c r="G4" s="12"/>
      <c r="H4" s="12"/>
    </row>
    <row r="5" spans="2:8" s="1" customFormat="1" ht="16.5" customHeight="1" x14ac:dyDescent="0.15">
      <c r="B5" s="12" t="s">
        <v>7</v>
      </c>
      <c r="C5" s="14"/>
      <c r="D5" s="12"/>
      <c r="E5" s="12"/>
      <c r="F5" s="12"/>
      <c r="G5" s="12"/>
      <c r="H5" s="12"/>
    </row>
    <row r="6" spans="2:8" s="1" customFormat="1" ht="16.5" customHeight="1" x14ac:dyDescent="0.15">
      <c r="B6" s="15"/>
      <c r="C6" s="15"/>
      <c r="D6" s="15"/>
      <c r="E6" s="15"/>
      <c r="F6" s="15"/>
      <c r="G6" s="15"/>
      <c r="H6" s="15"/>
    </row>
    <row r="7" spans="2:8" s="1" customFormat="1" ht="39" customHeight="1" x14ac:dyDescent="0.15">
      <c r="B7" s="16" t="s">
        <v>8</v>
      </c>
      <c r="C7" s="17" t="s">
        <v>17</v>
      </c>
      <c r="D7" s="17" t="s">
        <v>18</v>
      </c>
      <c r="E7" s="18" t="s">
        <v>19</v>
      </c>
      <c r="F7" s="18" t="s">
        <v>20</v>
      </c>
      <c r="G7" s="18" t="s">
        <v>21</v>
      </c>
      <c r="H7" s="19" t="s">
        <v>22</v>
      </c>
    </row>
    <row r="8" spans="2:8" ht="33.75" customHeight="1" x14ac:dyDescent="0.15">
      <c r="B8" s="108" t="s">
        <v>57</v>
      </c>
      <c r="C8" s="109"/>
      <c r="D8" s="109"/>
      <c r="E8" s="109"/>
      <c r="F8" s="109"/>
      <c r="G8" s="109"/>
      <c r="H8" s="110"/>
    </row>
    <row r="9" spans="2:8" ht="16.5" x14ac:dyDescent="0.15">
      <c r="B9" s="20" t="s">
        <v>58</v>
      </c>
      <c r="C9" s="111"/>
      <c r="D9" s="112"/>
      <c r="E9" s="21">
        <v>400</v>
      </c>
      <c r="F9" s="22" t="s">
        <v>59</v>
      </c>
      <c r="G9" s="21">
        <v>70</v>
      </c>
      <c r="H9" s="23">
        <f>SUM(E9*G9)</f>
        <v>28000</v>
      </c>
    </row>
    <row r="10" spans="2:8" ht="16.5" x14ac:dyDescent="0.35">
      <c r="B10" s="24" t="s">
        <v>60</v>
      </c>
      <c r="C10" s="111"/>
      <c r="D10" s="112"/>
      <c r="E10" s="21">
        <v>400</v>
      </c>
      <c r="F10" s="22" t="s">
        <v>59</v>
      </c>
      <c r="G10" s="21">
        <v>70</v>
      </c>
      <c r="H10" s="23">
        <f>SUM(E10*G10)</f>
        <v>28000</v>
      </c>
    </row>
    <row r="11" spans="2:8" ht="16.5" x14ac:dyDescent="0.15">
      <c r="B11" s="20" t="s">
        <v>61</v>
      </c>
      <c r="C11" s="111"/>
      <c r="D11" s="112"/>
      <c r="E11" s="25">
        <v>250</v>
      </c>
      <c r="F11" s="22" t="s">
        <v>59</v>
      </c>
      <c r="G11" s="25">
        <v>30</v>
      </c>
      <c r="H11" s="23">
        <f>SUM(E11*G11)</f>
        <v>7500</v>
      </c>
    </row>
    <row r="12" spans="2:8" ht="16.5" x14ac:dyDescent="0.15">
      <c r="B12" s="105" t="s">
        <v>11</v>
      </c>
      <c r="C12" s="106"/>
      <c r="D12" s="106"/>
      <c r="E12" s="106"/>
      <c r="F12" s="106"/>
      <c r="G12" s="106"/>
      <c r="H12" s="27">
        <f>SUM(H9:I11)</f>
        <v>63500</v>
      </c>
    </row>
    <row r="16" spans="2:8" ht="16.5" x14ac:dyDescent="0.35">
      <c r="B16" s="28"/>
      <c r="C16" s="29"/>
      <c r="D16" s="29"/>
      <c r="E16" s="30"/>
    </row>
    <row r="17" spans="2:5" x14ac:dyDescent="0.2">
      <c r="B17" s="31"/>
      <c r="C17" s="32"/>
      <c r="D17" s="32"/>
      <c r="E17" s="33"/>
    </row>
    <row r="18" spans="2:5" x14ac:dyDescent="0.2">
      <c r="B18" s="31"/>
      <c r="C18" s="32"/>
      <c r="D18" s="32"/>
      <c r="E18" s="33"/>
    </row>
    <row r="19" spans="2:5" x14ac:dyDescent="0.2">
      <c r="B19" s="31"/>
      <c r="C19" s="32"/>
      <c r="D19" s="32"/>
      <c r="E19" s="33"/>
    </row>
    <row r="20" spans="2:5" x14ac:dyDescent="0.2">
      <c r="B20" s="31"/>
      <c r="C20" s="32"/>
      <c r="D20" s="32"/>
      <c r="E20" s="33"/>
    </row>
    <row r="21" spans="2:5" x14ac:dyDescent="0.2">
      <c r="B21" s="31"/>
      <c r="C21" s="34"/>
      <c r="D21" s="34"/>
      <c r="E21" s="33"/>
    </row>
  </sheetData>
  <mergeCells count="5">
    <mergeCell ref="B1:C1"/>
    <mergeCell ref="B8:H8"/>
    <mergeCell ref="B12:G12"/>
    <mergeCell ref="C9:C11"/>
    <mergeCell ref="D9:D11"/>
  </mergeCells>
  <phoneticPr fontId="17" type="noConversion"/>
  <hyperlinks>
    <hyperlink ref="C4" r:id="rId1" tooltip="mailto:chelsea.ye@ubs-cn.com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2024-06-13T08:25:05Z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7BD1F2ADEED64EA1A0879E2DD621AC07</vt:lpwstr>
  </property>
</Properties>
</file>