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ona.liu\Desktop\ALL\AZ\进行中项目\12.2022阿斯利康digital全年宣传推广内容制作报价\报价\原始报价\"/>
    </mc:Choice>
  </mc:AlternateContent>
  <xr:revisionPtr revIDLastSave="0" documentId="13_ncr:1_{1239EE8F-714A-4B84-B520-41104B0814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9" r:id="rId1"/>
    <sheet name="Creative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1" l="1"/>
  <c r="H61" i="11" s="1"/>
  <c r="H51" i="11"/>
  <c r="H46" i="11" l="1"/>
  <c r="H40" i="11"/>
  <c r="H27" i="11"/>
  <c r="H21" i="11"/>
  <c r="H11" i="11"/>
  <c r="H57" i="11"/>
  <c r="H56" i="11"/>
  <c r="H55" i="11"/>
  <c r="H54" i="11"/>
  <c r="H53" i="11"/>
  <c r="H38" i="11"/>
  <c r="H37" i="11"/>
  <c r="H36" i="11"/>
  <c r="H35" i="11"/>
  <c r="H34" i="11"/>
  <c r="H33" i="11"/>
  <c r="H31" i="11"/>
  <c r="H25" i="11"/>
  <c r="H19" i="11"/>
  <c r="H44" i="11"/>
  <c r="H50" i="11"/>
  <c r="H49" i="11"/>
  <c r="H45" i="11"/>
  <c r="H43" i="11"/>
  <c r="H39" i="11"/>
  <c r="H30" i="11"/>
  <c r="H26" i="11"/>
  <c r="H24" i="11"/>
  <c r="H20" i="11"/>
  <c r="H18" i="11"/>
  <c r="H15" i="11"/>
  <c r="H14" i="11"/>
  <c r="H10" i="11"/>
  <c r="H16" i="11" l="1"/>
  <c r="H28" i="11"/>
  <c r="H47" i="11"/>
  <c r="H58" i="11"/>
  <c r="H22" i="11"/>
  <c r="H41" i="11"/>
  <c r="H10" i="7" l="1"/>
  <c r="H9" i="7"/>
  <c r="H9" i="11"/>
  <c r="H12" i="11" l="1"/>
  <c r="H62" i="11" s="1"/>
  <c r="H11" i="7"/>
  <c r="C11" i="9" s="1"/>
  <c r="C9" i="9" l="1"/>
  <c r="C13" i="9" s="1"/>
  <c r="C18" i="9" l="1"/>
  <c r="C14" i="9" l="1"/>
  <c r="C15" i="9" s="1"/>
</calcChain>
</file>

<file path=xl/sharedStrings.xml><?xml version="1.0" encoding="utf-8"?>
<sst xmlns="http://schemas.openxmlformats.org/spreadsheetml/2006/main" count="184" uniqueCount="76">
  <si>
    <t>Quotation</t>
  </si>
  <si>
    <t>Client:</t>
  </si>
  <si>
    <t>AstraZeneca</t>
  </si>
  <si>
    <t xml:space="preserve">Project Name: </t>
  </si>
  <si>
    <t>Digital全年宣传推广内容制作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</si>
  <si>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</si>
  <si>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</si>
  <si>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</si>
  <si>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</si>
  <si>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</si>
  <si>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</si>
  <si>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</si>
  <si>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</si>
  <si>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</si>
  <si>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</si>
  <si>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</si>
  <si>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</si>
  <si>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Amount</t>
  </si>
  <si>
    <t>张</t>
  </si>
  <si>
    <t>快递费用</t>
  </si>
  <si>
    <t>一次性快递费</t>
  </si>
  <si>
    <t>项目管理/人员管理 
Service Fee/Staffing Fee</t>
  </si>
  <si>
    <t>分钟</t>
  </si>
  <si>
    <t>音效</t>
  </si>
  <si>
    <t>音乐</t>
  </si>
  <si>
    <t>配音</t>
  </si>
  <si>
    <t>中文字幕</t>
  </si>
  <si>
    <t>后期剪辑精剪</t>
    <phoneticPr fontId="11" type="noConversion"/>
  </si>
  <si>
    <t>片中特效音乐</t>
    <phoneticPr fontId="11" type="noConversion"/>
  </si>
  <si>
    <t>片中配乐</t>
    <phoneticPr fontId="11" type="noConversion"/>
  </si>
  <si>
    <t>中文专业配音</t>
    <phoneticPr fontId="11" type="noConversion"/>
  </si>
  <si>
    <t>中文字幕</t>
    <phoneticPr fontId="11" type="noConversion"/>
  </si>
  <si>
    <t>段</t>
    <phoneticPr fontId="11" type="noConversion"/>
  </si>
  <si>
    <t>线下海报印刷费用</t>
    <phoneticPr fontId="11" type="noConversion"/>
  </si>
  <si>
    <t>海报印刷</t>
    <phoneticPr fontId="11" type="noConversion"/>
  </si>
  <si>
    <t>预留部分摆台物料费用</t>
    <phoneticPr fontId="11" type="noConversion"/>
  </si>
  <si>
    <t>份</t>
    <phoneticPr fontId="11" type="noConversion"/>
  </si>
  <si>
    <t>次</t>
    <phoneticPr fontId="11" type="noConversion"/>
  </si>
  <si>
    <t>I. Creative</t>
    <phoneticPr fontId="11" type="noConversion"/>
  </si>
  <si>
    <t>小时</t>
    <phoneticPr fontId="11" type="noConversion"/>
  </si>
  <si>
    <t>Account Manager</t>
    <phoneticPr fontId="11" type="noConversion"/>
  </si>
  <si>
    <t>Art Director</t>
    <phoneticPr fontId="11" type="noConversion"/>
  </si>
  <si>
    <t>套</t>
    <phoneticPr fontId="11" type="noConversion"/>
  </si>
  <si>
    <t>Digital全年宣传推广内容制作</t>
    <phoneticPr fontId="11" type="noConversion"/>
  </si>
  <si>
    <t>Digital全年宣传推广内容制作</t>
    <phoneticPr fontId="11" type="noConversion"/>
  </si>
  <si>
    <t>包括页面开发、功能定制、第三方对接等数据内容</t>
  </si>
  <si>
    <t>海报(new work)</t>
    <phoneticPr fontId="11" type="noConversion"/>
  </si>
  <si>
    <t>包括创意、设计、完稿（不包含租图、拍摄等第三方费用）</t>
    <phoneticPr fontId="11" type="noConversion"/>
  </si>
  <si>
    <t>小时/hour(s)</t>
    <phoneticPr fontId="11" type="noConversion"/>
  </si>
  <si>
    <t>手绘长图文（中等）</t>
    <phoneticPr fontId="11" type="noConversion"/>
  </si>
  <si>
    <t>含单个手绘人物手绘物形象设计+场景设计/多个人物设计</t>
    <phoneticPr fontId="11" type="noConversion"/>
  </si>
  <si>
    <t>屏</t>
    <phoneticPr fontId="11" type="noConversion"/>
  </si>
  <si>
    <t>后期剪辑</t>
    <phoneticPr fontId="11" type="noConversion"/>
  </si>
  <si>
    <t>Staffing Fee % of total cost</t>
    <phoneticPr fontId="11" type="noConversion"/>
  </si>
  <si>
    <t>fiona.liu@ubs-cn.com</t>
    <phoneticPr fontId="11" type="noConversion"/>
  </si>
  <si>
    <t>fiona.liu@ubs-cn.com</t>
    <phoneticPr fontId="11" type="noConversion"/>
  </si>
  <si>
    <t>根据已有KV进行设计、排版、完稿，尺寸60CM*90CM</t>
    <phoneticPr fontId="11" type="noConversion"/>
  </si>
  <si>
    <t>fiona.liu@ubs-cn.com</t>
    <phoneticPr fontId="11" type="noConversion"/>
  </si>
  <si>
    <t>活动KV (new work)</t>
    <phoneticPr fontId="11" type="noConversion"/>
  </si>
  <si>
    <t>张</t>
    <phoneticPr fontId="11" type="noConversion"/>
  </si>
  <si>
    <t>其他摆台物料按需报价</t>
    <phoneticPr fontId="11" type="noConversion"/>
  </si>
  <si>
    <t>宣传视频制作4条*10分钟</t>
    <phoneticPr fontId="11" type="noConversion"/>
  </si>
  <si>
    <t>开场视频制作1条*10分钟</t>
    <phoneticPr fontId="11" type="noConversion"/>
  </si>
  <si>
    <t>线上H5制作（搭建）</t>
    <phoneticPr fontId="11" type="noConversion"/>
  </si>
  <si>
    <t>II. Staffing Fee</t>
    <phoneticPr fontId="11" type="noConversion"/>
  </si>
  <si>
    <t>快递费用</t>
    <phoneticPr fontId="11" type="noConversion"/>
  </si>
  <si>
    <t>1、数字化课程上线--海报设计2张，含线上H5制作（设计1套约6屏）</t>
    <phoneticPr fontId="11" type="noConversion"/>
  </si>
  <si>
    <t>2、合作BU月月赢--海报设计主视觉3套，12张</t>
    <phoneticPr fontId="11" type="noConversion"/>
  </si>
  <si>
    <t>3、国际部创新大赛--海报设计2套及印刷20份，及线上H5制作（设计1套约6屏）</t>
    <phoneticPr fontId="11" type="noConversion"/>
  </si>
  <si>
    <t>4、数字化营销Workshop--海报设计1套及印刷10份，及线上H5制作（设计1套约6屏）</t>
    <phoneticPr fontId="11" type="noConversion"/>
  </si>
  <si>
    <t>5、126创造营--海报设计1套/印刷10份/宣传视频4条；其他摆台物料按需报价/含线上H5制作（设计1套约6屏）</t>
    <phoneticPr fontId="11" type="noConversion"/>
  </si>
  <si>
    <t>6、BU各品牌合作数字化营销活动--海报设计12套；含线上H5制作（设计1套约6屏），1张主KV</t>
    <phoneticPr fontId="11" type="noConversion"/>
  </si>
  <si>
    <t>7、太湖湾分论坛 - 数字化医疗--海报设计1套；含线上H5制作（设计1套约6屏）、开场视频1套</t>
    <phoneticPr fontId="11" type="noConversion"/>
  </si>
  <si>
    <t>NonRatecard</t>
  </si>
  <si>
    <t>NonRatecard</t>
    <phoneticPr fontId="11" type="noConversion"/>
  </si>
  <si>
    <t>结算金额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</si>
</sst>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6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</cellStyleXfs>
  <cellXfs count="77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0" fontId="6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8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177" fontId="3" fillId="0" borderId="8" xfId="7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9" fontId="2" fillId="5" borderId="15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3" fillId="0" borderId="4" xfId="6" applyFont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7" borderId="8" xfId="4" applyFont="1" applyFill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" fillId="0" borderId="0" xfId="6" applyFont="1" applyAlignment="1">
      <alignment horizontal="center" vertical="center"/>
    </xf>
    <xf numFmtId="0" fontId="2" fillId="2" borderId="7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176" fontId="2" fillId="3" borderId="18" xfId="4" applyNumberFormat="1" applyFont="1" applyFill="1" applyBorder="1" applyAlignment="1">
      <alignment horizontal="right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  <xf numFmtId="176" fontId="2" fillId="8" borderId="11" xfId="4" applyNumberFormat="1" applyFont="1" applyFill="1" applyBorder="1" applyAlignment="1">
      <alignment horizontal="right" vertical="center"/>
    </xf>
    <xf numFmtId="179" fontId="2" fillId="8" borderId="13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 xr:uid="{00000000-0005-0000-0000-000002000000}"/>
    <cellStyle name="常规_flash" xfId="5" xr:uid="{00000000-0005-0000-0000-000003000000}"/>
    <cellStyle name="常规_quotation GW" xfId="7" xr:uid="{00000000-0005-0000-0000-000004000000}"/>
    <cellStyle name="常规_长城会短信相关活动报价1016" xfId="4" xr:uid="{00000000-0005-0000-0000-000005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52294</xdr:colOff>
      <xdr:row>29</xdr:row>
      <xdr:rowOff>74706</xdr:rowOff>
    </xdr:from>
    <xdr:to>
      <xdr:col>10</xdr:col>
      <xdr:colOff>564373</xdr:colOff>
      <xdr:row>31</xdr:row>
      <xdr:rowOff>123841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6059" y="9166412"/>
          <a:ext cx="1856785" cy="788723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8</xdr:col>
      <xdr:colOff>104587</xdr:colOff>
      <xdr:row>32</xdr:row>
      <xdr:rowOff>179295</xdr:rowOff>
    </xdr:from>
    <xdr:to>
      <xdr:col>11</xdr:col>
      <xdr:colOff>485160</xdr:colOff>
      <xdr:row>41</xdr:row>
      <xdr:rowOff>4625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8352" y="10212295"/>
          <a:ext cx="2397632" cy="305262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E9" sqref="E9"/>
    </sheetView>
  </sheetViews>
  <sheetFormatPr defaultColWidth="8.83203125" defaultRowHeight="15"/>
  <cols>
    <col min="1" max="1" width="5.08203125" style="24" customWidth="1"/>
    <col min="2" max="2" width="39.58203125" customWidth="1"/>
    <col min="3" max="3" width="35.08203125" style="24" customWidth="1"/>
    <col min="4" max="4" width="19.33203125" customWidth="1"/>
  </cols>
  <sheetData>
    <row r="1" spans="2:4" ht="37.5" customHeight="1">
      <c r="B1" s="52" t="s">
        <v>0</v>
      </c>
      <c r="C1" s="52"/>
    </row>
    <row r="2" spans="2:4">
      <c r="B2" s="2" t="s">
        <v>1</v>
      </c>
      <c r="C2" s="3" t="s">
        <v>2</v>
      </c>
    </row>
    <row r="3" spans="2:4">
      <c r="B3" s="2" t="s">
        <v>3</v>
      </c>
      <c r="C3" s="3" t="s">
        <v>4</v>
      </c>
      <c r="D3" s="36"/>
    </row>
    <row r="4" spans="2:4" s="23" customFormat="1" ht="16.5" customHeight="1">
      <c r="B4" s="8" t="s">
        <v>5</v>
      </c>
      <c r="C4" s="47" t="s">
        <v>54</v>
      </c>
    </row>
    <row r="5" spans="2:4" s="23" customFormat="1" ht="16.5" customHeight="1">
      <c r="B5" s="8" t="s">
        <v>6</v>
      </c>
      <c r="C5" s="9"/>
    </row>
    <row r="6" spans="2:4" s="23" customFormat="1" ht="16.5" customHeight="1">
      <c r="B6" s="10"/>
      <c r="C6" s="10"/>
    </row>
    <row r="7" spans="2:4" s="23" customFormat="1" ht="30.75" customHeight="1">
      <c r="B7" s="11" t="s">
        <v>7</v>
      </c>
      <c r="C7" s="14" t="s">
        <v>8</v>
      </c>
    </row>
    <row r="8" spans="2:4" s="23" customFormat="1">
      <c r="B8" s="53" t="s">
        <v>38</v>
      </c>
      <c r="C8" s="54"/>
    </row>
    <row r="9" spans="2:4">
      <c r="B9" s="37" t="s">
        <v>9</v>
      </c>
      <c r="C9" s="38">
        <f>Creative!H62</f>
        <v>303300</v>
      </c>
    </row>
    <row r="10" spans="2:4" s="23" customFormat="1">
      <c r="B10" s="55" t="s">
        <v>64</v>
      </c>
      <c r="C10" s="56"/>
    </row>
    <row r="11" spans="2:4">
      <c r="B11" s="37" t="s">
        <v>9</v>
      </c>
      <c r="C11" s="20">
        <f>'Staffing Fee'!H11</f>
        <v>26600</v>
      </c>
    </row>
    <row r="12" spans="2:4" ht="3.75" customHeight="1">
      <c r="B12" s="57"/>
      <c r="C12" s="58"/>
    </row>
    <row r="13" spans="2:4">
      <c r="B13" s="39" t="s">
        <v>9</v>
      </c>
      <c r="C13" s="40">
        <f>C9+C11</f>
        <v>329900</v>
      </c>
    </row>
    <row r="14" spans="2:4">
      <c r="B14" s="39" t="s">
        <v>10</v>
      </c>
      <c r="C14" s="40">
        <f>C13*0.06</f>
        <v>19794</v>
      </c>
    </row>
    <row r="15" spans="2:4" ht="15.5" thickBot="1">
      <c r="B15" s="21" t="s">
        <v>11</v>
      </c>
      <c r="C15" s="22">
        <f>C13+C14</f>
        <v>349694</v>
      </c>
    </row>
    <row r="16" spans="2:4" ht="15.5" thickBot="1">
      <c r="B16" s="75" t="s">
        <v>75</v>
      </c>
      <c r="C16" s="76">
        <v>89278.5</v>
      </c>
    </row>
    <row r="18" spans="2:3">
      <c r="B18" s="41" t="s">
        <v>53</v>
      </c>
      <c r="C18" s="42">
        <f>C11/C13</f>
        <v>8.0630494089117918E-2</v>
      </c>
    </row>
    <row r="19" spans="2:3">
      <c r="B19" s="28"/>
    </row>
    <row r="20" spans="2:3">
      <c r="B20" s="31"/>
    </row>
    <row r="21" spans="2:3">
      <c r="B21" s="31"/>
    </row>
    <row r="22" spans="2:3">
      <c r="B22" s="31"/>
    </row>
    <row r="23" spans="2:3">
      <c r="B23" s="31"/>
    </row>
    <row r="24" spans="2:3">
      <c r="B24" s="31"/>
    </row>
  </sheetData>
  <mergeCells count="4">
    <mergeCell ref="B1:C1"/>
    <mergeCell ref="B8:C8"/>
    <mergeCell ref="B10:C10"/>
    <mergeCell ref="B12:C12"/>
  </mergeCells>
  <phoneticPr fontId="11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2"/>
  <sheetViews>
    <sheetView topLeftCell="A28" zoomScale="85" zoomScaleNormal="85" workbookViewId="0">
      <selection activeCell="G39" sqref="G39"/>
    </sheetView>
  </sheetViews>
  <sheetFormatPr defaultColWidth="8.83203125" defaultRowHeight="15"/>
  <cols>
    <col min="1" max="1" width="6.33203125" customWidth="1"/>
    <col min="2" max="2" width="28.33203125" customWidth="1"/>
    <col min="3" max="3" width="31.83203125" customWidth="1"/>
    <col min="4" max="4" width="11.83203125" customWidth="1"/>
    <col min="7" max="7" width="11.33203125" customWidth="1"/>
    <col min="8" max="8" width="30" customWidth="1"/>
  </cols>
  <sheetData>
    <row r="1" spans="2:8" ht="40">
      <c r="B1" s="52" t="s">
        <v>0</v>
      </c>
      <c r="C1" s="52"/>
      <c r="D1" s="1"/>
      <c r="E1" s="1"/>
      <c r="F1" s="1"/>
      <c r="G1" s="1"/>
      <c r="H1" s="1"/>
    </row>
    <row r="2" spans="2:8">
      <c r="B2" s="2" t="s">
        <v>1</v>
      </c>
      <c r="C2" s="3" t="s">
        <v>2</v>
      </c>
      <c r="D2" s="4"/>
      <c r="E2" s="5"/>
      <c r="F2" s="5"/>
      <c r="G2" s="6"/>
      <c r="H2" s="6"/>
    </row>
    <row r="3" spans="2:8">
      <c r="B3" s="2" t="s">
        <v>3</v>
      </c>
      <c r="C3" s="3" t="s">
        <v>43</v>
      </c>
      <c r="D3" s="7"/>
      <c r="E3" s="5"/>
      <c r="F3" s="5"/>
      <c r="G3" s="6"/>
      <c r="H3" s="6"/>
    </row>
    <row r="4" spans="2:8" ht="16.5">
      <c r="B4" s="8" t="s">
        <v>5</v>
      </c>
      <c r="C4" s="47" t="s">
        <v>55</v>
      </c>
      <c r="D4" s="8"/>
      <c r="E4" s="8"/>
      <c r="F4" s="8"/>
      <c r="G4" s="8"/>
      <c r="H4" s="8"/>
    </row>
    <row r="5" spans="2:8">
      <c r="B5" s="8" t="s">
        <v>6</v>
      </c>
      <c r="C5" s="9"/>
      <c r="D5" s="8"/>
      <c r="E5" s="8"/>
      <c r="F5" s="8"/>
      <c r="G5" s="8"/>
      <c r="H5" s="8"/>
    </row>
    <row r="6" spans="2:8" ht="15.5" thickBot="1">
      <c r="B6" s="10"/>
      <c r="C6" s="10"/>
      <c r="D6" s="10"/>
      <c r="E6" s="10"/>
      <c r="F6" s="10"/>
      <c r="G6" s="10"/>
      <c r="H6" s="10"/>
    </row>
    <row r="7" spans="2:8" ht="66">
      <c r="B7" s="11" t="s">
        <v>7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16" customHeight="1">
      <c r="B8" s="59" t="s">
        <v>66</v>
      </c>
      <c r="C8" s="60"/>
      <c r="D8" s="60"/>
      <c r="E8" s="60"/>
      <c r="F8" s="60"/>
      <c r="G8" s="60"/>
      <c r="H8" s="61"/>
    </row>
    <row r="9" spans="2:8" ht="30.65" customHeight="1">
      <c r="B9" s="43" t="s">
        <v>46</v>
      </c>
      <c r="C9" s="44" t="s">
        <v>56</v>
      </c>
      <c r="D9" s="49">
        <v>2021</v>
      </c>
      <c r="E9" s="16">
        <v>1000</v>
      </c>
      <c r="F9" s="17" t="s">
        <v>18</v>
      </c>
      <c r="G9" s="18">
        <v>2</v>
      </c>
      <c r="H9" s="19">
        <f>E9*G9</f>
        <v>2000</v>
      </c>
    </row>
    <row r="10" spans="2:8" ht="29">
      <c r="B10" s="43" t="s">
        <v>49</v>
      </c>
      <c r="C10" s="44" t="s">
        <v>50</v>
      </c>
      <c r="D10" s="15">
        <v>2021</v>
      </c>
      <c r="E10" s="16">
        <v>2000</v>
      </c>
      <c r="F10" s="17" t="s">
        <v>51</v>
      </c>
      <c r="G10" s="35">
        <v>6</v>
      </c>
      <c r="H10" s="19">
        <f>E10*G10</f>
        <v>12000</v>
      </c>
    </row>
    <row r="11" spans="2:8" ht="33" customHeight="1">
      <c r="B11" s="43" t="s">
        <v>63</v>
      </c>
      <c r="C11" s="44" t="s">
        <v>45</v>
      </c>
      <c r="D11" s="15" t="s">
        <v>74</v>
      </c>
      <c r="E11" s="16">
        <v>10500</v>
      </c>
      <c r="F11" s="17" t="s">
        <v>42</v>
      </c>
      <c r="G11" s="35">
        <v>1</v>
      </c>
      <c r="H11" s="19">
        <f t="shared" ref="H11" si="0">E11*G11</f>
        <v>10500</v>
      </c>
    </row>
    <row r="12" spans="2:8">
      <c r="B12" s="62"/>
      <c r="C12" s="63"/>
      <c r="D12" s="63"/>
      <c r="E12" s="63"/>
      <c r="F12" s="63"/>
      <c r="G12" s="64"/>
      <c r="H12" s="20">
        <f>SUM(H9:H11)</f>
        <v>24500</v>
      </c>
    </row>
    <row r="13" spans="2:8" ht="16" customHeight="1">
      <c r="B13" s="59" t="s">
        <v>67</v>
      </c>
      <c r="C13" s="60"/>
      <c r="D13" s="60"/>
      <c r="E13" s="60"/>
      <c r="F13" s="60"/>
      <c r="G13" s="60"/>
      <c r="H13" s="61"/>
    </row>
    <row r="14" spans="2:8" ht="30.65" customHeight="1">
      <c r="B14" s="43" t="s">
        <v>46</v>
      </c>
      <c r="C14" s="44" t="s">
        <v>56</v>
      </c>
      <c r="D14" s="49">
        <v>2021</v>
      </c>
      <c r="E14" s="16">
        <v>1000</v>
      </c>
      <c r="F14" s="17" t="s">
        <v>18</v>
      </c>
      <c r="G14" s="18">
        <v>12</v>
      </c>
      <c r="H14" s="19">
        <f>E14*G14</f>
        <v>12000</v>
      </c>
    </row>
    <row r="15" spans="2:8" ht="29">
      <c r="B15" s="43" t="s">
        <v>58</v>
      </c>
      <c r="C15" s="45" t="s">
        <v>47</v>
      </c>
      <c r="D15" s="15">
        <v>2021</v>
      </c>
      <c r="E15" s="16">
        <v>2800</v>
      </c>
      <c r="F15" s="17" t="s">
        <v>59</v>
      </c>
      <c r="G15" s="35">
        <v>3</v>
      </c>
      <c r="H15" s="19">
        <f>E15*G15</f>
        <v>8400</v>
      </c>
    </row>
    <row r="16" spans="2:8">
      <c r="B16" s="62"/>
      <c r="C16" s="63"/>
      <c r="D16" s="63"/>
      <c r="E16" s="63"/>
      <c r="F16" s="63"/>
      <c r="G16" s="64"/>
      <c r="H16" s="20">
        <f>SUM(H14:H15)</f>
        <v>20400</v>
      </c>
    </row>
    <row r="17" spans="2:8" ht="16" customHeight="1">
      <c r="B17" s="59" t="s">
        <v>68</v>
      </c>
      <c r="C17" s="60"/>
      <c r="D17" s="60"/>
      <c r="E17" s="60"/>
      <c r="F17" s="60"/>
      <c r="G17" s="60"/>
      <c r="H17" s="61"/>
    </row>
    <row r="18" spans="2:8" ht="30.65" customHeight="1">
      <c r="B18" s="43" t="s">
        <v>46</v>
      </c>
      <c r="C18" s="44" t="s">
        <v>56</v>
      </c>
      <c r="D18" s="49">
        <v>2021</v>
      </c>
      <c r="E18" s="16">
        <v>1000</v>
      </c>
      <c r="F18" s="17" t="s">
        <v>18</v>
      </c>
      <c r="G18" s="18">
        <v>2</v>
      </c>
      <c r="H18" s="19">
        <f>E18*G18</f>
        <v>2000</v>
      </c>
    </row>
    <row r="19" spans="2:8" ht="27.75" customHeight="1">
      <c r="B19" s="43" t="s">
        <v>34</v>
      </c>
      <c r="C19" s="44" t="s">
        <v>33</v>
      </c>
      <c r="D19" s="15" t="s">
        <v>73</v>
      </c>
      <c r="E19" s="16">
        <v>40</v>
      </c>
      <c r="F19" s="17" t="s">
        <v>36</v>
      </c>
      <c r="G19" s="35">
        <v>20</v>
      </c>
      <c r="H19" s="19">
        <f>E19*G19</f>
        <v>800</v>
      </c>
    </row>
    <row r="20" spans="2:8" ht="29">
      <c r="B20" s="43" t="s">
        <v>49</v>
      </c>
      <c r="C20" s="44" t="s">
        <v>50</v>
      </c>
      <c r="D20" s="15">
        <v>2021</v>
      </c>
      <c r="E20" s="16">
        <v>2000</v>
      </c>
      <c r="F20" s="17" t="s">
        <v>51</v>
      </c>
      <c r="G20" s="35">
        <v>6</v>
      </c>
      <c r="H20" s="19">
        <f>E20*G20</f>
        <v>12000</v>
      </c>
    </row>
    <row r="21" spans="2:8" ht="33" customHeight="1">
      <c r="B21" s="43" t="s">
        <v>63</v>
      </c>
      <c r="C21" s="44" t="s">
        <v>45</v>
      </c>
      <c r="D21" s="15" t="s">
        <v>73</v>
      </c>
      <c r="E21" s="16">
        <v>10500</v>
      </c>
      <c r="F21" s="17" t="s">
        <v>42</v>
      </c>
      <c r="G21" s="35">
        <v>1</v>
      </c>
      <c r="H21" s="19">
        <f t="shared" ref="H21" si="1">E21*G21</f>
        <v>10500</v>
      </c>
    </row>
    <row r="22" spans="2:8">
      <c r="B22" s="62"/>
      <c r="C22" s="63"/>
      <c r="D22" s="63"/>
      <c r="E22" s="63"/>
      <c r="F22" s="63"/>
      <c r="G22" s="64"/>
      <c r="H22" s="20">
        <f>SUM(H18:H21)</f>
        <v>25300</v>
      </c>
    </row>
    <row r="23" spans="2:8" ht="16" customHeight="1">
      <c r="B23" s="59" t="s">
        <v>69</v>
      </c>
      <c r="C23" s="60"/>
      <c r="D23" s="60"/>
      <c r="E23" s="60"/>
      <c r="F23" s="60"/>
      <c r="G23" s="60"/>
      <c r="H23" s="61"/>
    </row>
    <row r="24" spans="2:8" ht="30.65" customHeight="1">
      <c r="B24" s="43" t="s">
        <v>46</v>
      </c>
      <c r="C24" s="44" t="s">
        <v>56</v>
      </c>
      <c r="D24" s="49">
        <v>2021</v>
      </c>
      <c r="E24" s="16">
        <v>1000</v>
      </c>
      <c r="F24" s="17" t="s">
        <v>18</v>
      </c>
      <c r="G24" s="18">
        <v>1</v>
      </c>
      <c r="H24" s="19">
        <f>E24*G24</f>
        <v>1000</v>
      </c>
    </row>
    <row r="25" spans="2:8" ht="27.75" customHeight="1">
      <c r="B25" s="43" t="s">
        <v>34</v>
      </c>
      <c r="C25" s="44" t="s">
        <v>33</v>
      </c>
      <c r="D25" s="15" t="s">
        <v>73</v>
      </c>
      <c r="E25" s="16">
        <v>40</v>
      </c>
      <c r="F25" s="17" t="s">
        <v>36</v>
      </c>
      <c r="G25" s="35">
        <v>10</v>
      </c>
      <c r="H25" s="19">
        <f>E25*G25</f>
        <v>400</v>
      </c>
    </row>
    <row r="26" spans="2:8" ht="29">
      <c r="B26" s="43" t="s">
        <v>49</v>
      </c>
      <c r="C26" s="44" t="s">
        <v>50</v>
      </c>
      <c r="D26" s="15">
        <v>2021</v>
      </c>
      <c r="E26" s="16">
        <v>2000</v>
      </c>
      <c r="F26" s="17" t="s">
        <v>51</v>
      </c>
      <c r="G26" s="35">
        <v>6</v>
      </c>
      <c r="H26" s="19">
        <f>E26*G26</f>
        <v>12000</v>
      </c>
    </row>
    <row r="27" spans="2:8" ht="33" customHeight="1">
      <c r="B27" s="43" t="s">
        <v>63</v>
      </c>
      <c r="C27" s="44" t="s">
        <v>45</v>
      </c>
      <c r="D27" s="15" t="s">
        <v>73</v>
      </c>
      <c r="E27" s="16">
        <v>10500</v>
      </c>
      <c r="F27" s="17" t="s">
        <v>42</v>
      </c>
      <c r="G27" s="35">
        <v>1</v>
      </c>
      <c r="H27" s="19">
        <f t="shared" ref="H27" si="2">E27*G27</f>
        <v>10500</v>
      </c>
    </row>
    <row r="28" spans="2:8">
      <c r="B28" s="62"/>
      <c r="C28" s="63"/>
      <c r="D28" s="63"/>
      <c r="E28" s="63"/>
      <c r="F28" s="63"/>
      <c r="G28" s="64"/>
      <c r="H28" s="20">
        <f>SUM(H24:H27)</f>
        <v>23900</v>
      </c>
    </row>
    <row r="29" spans="2:8" ht="16" customHeight="1">
      <c r="B29" s="59" t="s">
        <v>70</v>
      </c>
      <c r="C29" s="60"/>
      <c r="D29" s="60"/>
      <c r="E29" s="60"/>
      <c r="F29" s="60"/>
      <c r="G29" s="60"/>
      <c r="H29" s="61"/>
    </row>
    <row r="30" spans="2:8" ht="30.65" customHeight="1">
      <c r="B30" s="43" t="s">
        <v>46</v>
      </c>
      <c r="C30" s="44" t="s">
        <v>56</v>
      </c>
      <c r="D30" s="49">
        <v>2021</v>
      </c>
      <c r="E30" s="16">
        <v>1000</v>
      </c>
      <c r="F30" s="17" t="s">
        <v>18</v>
      </c>
      <c r="G30" s="18">
        <v>1</v>
      </c>
      <c r="H30" s="19">
        <f>E30*G30</f>
        <v>1000</v>
      </c>
    </row>
    <row r="31" spans="2:8" ht="27.75" customHeight="1">
      <c r="B31" s="43" t="s">
        <v>34</v>
      </c>
      <c r="C31" s="44" t="s">
        <v>33</v>
      </c>
      <c r="D31" s="15" t="s">
        <v>73</v>
      </c>
      <c r="E31" s="16">
        <v>40</v>
      </c>
      <c r="F31" s="17" t="s">
        <v>36</v>
      </c>
      <c r="G31" s="35">
        <v>10</v>
      </c>
      <c r="H31" s="19">
        <f>E31*G31</f>
        <v>400</v>
      </c>
    </row>
    <row r="32" spans="2:8" ht="16" customHeight="1">
      <c r="B32" s="51" t="s">
        <v>61</v>
      </c>
      <c r="C32" s="50"/>
      <c r="D32" s="50"/>
      <c r="E32" s="50"/>
      <c r="F32" s="50"/>
      <c r="G32" s="50"/>
      <c r="H32" s="19"/>
    </row>
    <row r="33" spans="2:8" ht="30.65" customHeight="1">
      <c r="B33" s="43" t="s">
        <v>52</v>
      </c>
      <c r="C33" s="44" t="s">
        <v>27</v>
      </c>
      <c r="D33" s="65">
        <v>2021</v>
      </c>
      <c r="E33" s="16">
        <v>750</v>
      </c>
      <c r="F33" s="17" t="s">
        <v>48</v>
      </c>
      <c r="G33" s="18">
        <v>40</v>
      </c>
      <c r="H33" s="19">
        <f>E33*G33</f>
        <v>30000</v>
      </c>
    </row>
    <row r="34" spans="2:8" ht="30.65" customHeight="1">
      <c r="B34" s="43" t="s">
        <v>23</v>
      </c>
      <c r="C34" s="44" t="s">
        <v>28</v>
      </c>
      <c r="D34" s="66"/>
      <c r="E34" s="16">
        <v>1500</v>
      </c>
      <c r="F34" s="17" t="s">
        <v>32</v>
      </c>
      <c r="G34" s="18">
        <v>4</v>
      </c>
      <c r="H34" s="19">
        <f t="shared" ref="H34:H38" si="3">E34*G34</f>
        <v>6000</v>
      </c>
    </row>
    <row r="35" spans="2:8" ht="30.65" customHeight="1">
      <c r="B35" s="46" t="s">
        <v>24</v>
      </c>
      <c r="C35" s="44" t="s">
        <v>29</v>
      </c>
      <c r="D35" s="66"/>
      <c r="E35" s="16">
        <v>1900</v>
      </c>
      <c r="F35" s="17" t="s">
        <v>32</v>
      </c>
      <c r="G35" s="18">
        <v>4</v>
      </c>
      <c r="H35" s="19">
        <f t="shared" si="3"/>
        <v>7600</v>
      </c>
    </row>
    <row r="36" spans="2:8" ht="30.65" customHeight="1">
      <c r="B36" s="46" t="s">
        <v>25</v>
      </c>
      <c r="C36" s="44" t="s">
        <v>30</v>
      </c>
      <c r="D36" s="66"/>
      <c r="E36" s="16">
        <v>750</v>
      </c>
      <c r="F36" s="17" t="s">
        <v>22</v>
      </c>
      <c r="G36" s="18">
        <v>40</v>
      </c>
      <c r="H36" s="19">
        <f t="shared" si="3"/>
        <v>30000</v>
      </c>
    </row>
    <row r="37" spans="2:8" ht="30.65" customHeight="1">
      <c r="B37" s="46" t="s">
        <v>26</v>
      </c>
      <c r="C37" s="44" t="s">
        <v>31</v>
      </c>
      <c r="D37" s="67"/>
      <c r="E37" s="16">
        <v>600</v>
      </c>
      <c r="F37" s="17" t="s">
        <v>22</v>
      </c>
      <c r="G37" s="18">
        <v>40</v>
      </c>
      <c r="H37" s="19">
        <f t="shared" si="3"/>
        <v>24000</v>
      </c>
    </row>
    <row r="38" spans="2:8" ht="24" customHeight="1">
      <c r="B38" s="43" t="s">
        <v>60</v>
      </c>
      <c r="C38" s="44" t="s">
        <v>35</v>
      </c>
      <c r="D38" s="15" t="s">
        <v>73</v>
      </c>
      <c r="E38" s="16">
        <v>2000</v>
      </c>
      <c r="F38" s="17" t="s">
        <v>36</v>
      </c>
      <c r="G38" s="35">
        <v>1</v>
      </c>
      <c r="H38" s="19">
        <f t="shared" si="3"/>
        <v>2000</v>
      </c>
    </row>
    <row r="39" spans="2:8" ht="29">
      <c r="B39" s="43" t="s">
        <v>49</v>
      </c>
      <c r="C39" s="44" t="s">
        <v>50</v>
      </c>
      <c r="D39" s="15">
        <v>2021</v>
      </c>
      <c r="E39" s="16">
        <v>2000</v>
      </c>
      <c r="F39" s="17" t="s">
        <v>51</v>
      </c>
      <c r="G39" s="35">
        <v>6</v>
      </c>
      <c r="H39" s="19">
        <f>E39*G39</f>
        <v>12000</v>
      </c>
    </row>
    <row r="40" spans="2:8" ht="33" customHeight="1">
      <c r="B40" s="43" t="s">
        <v>63</v>
      </c>
      <c r="C40" s="44" t="s">
        <v>45</v>
      </c>
      <c r="D40" s="15" t="s">
        <v>73</v>
      </c>
      <c r="E40" s="16">
        <v>10500</v>
      </c>
      <c r="F40" s="17" t="s">
        <v>42</v>
      </c>
      <c r="G40" s="35">
        <v>1</v>
      </c>
      <c r="H40" s="19">
        <f t="shared" ref="H40" si="4">E40*G40</f>
        <v>10500</v>
      </c>
    </row>
    <row r="41" spans="2:8">
      <c r="B41" s="62"/>
      <c r="C41" s="63"/>
      <c r="D41" s="63"/>
      <c r="E41" s="63"/>
      <c r="F41" s="63"/>
      <c r="G41" s="64"/>
      <c r="H41" s="20">
        <f>SUM(H30:H40)</f>
        <v>123500</v>
      </c>
    </row>
    <row r="42" spans="2:8" ht="16" customHeight="1">
      <c r="B42" s="59" t="s">
        <v>71</v>
      </c>
      <c r="C42" s="60"/>
      <c r="D42" s="60"/>
      <c r="E42" s="60"/>
      <c r="F42" s="60"/>
      <c r="G42" s="60"/>
      <c r="H42" s="61"/>
    </row>
    <row r="43" spans="2:8" ht="30.65" customHeight="1">
      <c r="B43" s="43" t="s">
        <v>46</v>
      </c>
      <c r="C43" s="44" t="s">
        <v>56</v>
      </c>
      <c r="D43" s="49">
        <v>2021</v>
      </c>
      <c r="E43" s="16">
        <v>1000</v>
      </c>
      <c r="F43" s="17" t="s">
        <v>18</v>
      </c>
      <c r="G43" s="18">
        <v>12</v>
      </c>
      <c r="H43" s="19">
        <f>E43*G43</f>
        <v>12000</v>
      </c>
    </row>
    <row r="44" spans="2:8" ht="29">
      <c r="B44" s="43" t="s">
        <v>58</v>
      </c>
      <c r="C44" s="45" t="s">
        <v>47</v>
      </c>
      <c r="D44" s="15">
        <v>2021</v>
      </c>
      <c r="E44" s="16">
        <v>2800</v>
      </c>
      <c r="F44" s="17" t="s">
        <v>59</v>
      </c>
      <c r="G44" s="35">
        <v>1</v>
      </c>
      <c r="H44" s="19">
        <f>E44*G44</f>
        <v>2800</v>
      </c>
    </row>
    <row r="45" spans="2:8" ht="29">
      <c r="B45" s="43" t="s">
        <v>49</v>
      </c>
      <c r="C45" s="44" t="s">
        <v>50</v>
      </c>
      <c r="D45" s="15">
        <v>2021</v>
      </c>
      <c r="E45" s="16">
        <v>2000</v>
      </c>
      <c r="F45" s="17" t="s">
        <v>51</v>
      </c>
      <c r="G45" s="35">
        <v>6</v>
      </c>
      <c r="H45" s="19">
        <f>E45*G45</f>
        <v>12000</v>
      </c>
    </row>
    <row r="46" spans="2:8" ht="33" customHeight="1">
      <c r="B46" s="43" t="s">
        <v>63</v>
      </c>
      <c r="C46" s="44" t="s">
        <v>45</v>
      </c>
      <c r="D46" s="15" t="s">
        <v>73</v>
      </c>
      <c r="E46" s="16">
        <v>10500</v>
      </c>
      <c r="F46" s="17" t="s">
        <v>42</v>
      </c>
      <c r="G46" s="35">
        <v>1</v>
      </c>
      <c r="H46" s="19">
        <f t="shared" ref="H46" si="5">E46*G46</f>
        <v>10500</v>
      </c>
    </row>
    <row r="47" spans="2:8">
      <c r="B47" s="62"/>
      <c r="C47" s="63"/>
      <c r="D47" s="63"/>
      <c r="E47" s="63"/>
      <c r="F47" s="63"/>
      <c r="G47" s="64"/>
      <c r="H47" s="20">
        <f>SUM(H43:H46)</f>
        <v>37300</v>
      </c>
    </row>
    <row r="48" spans="2:8" ht="16" customHeight="1">
      <c r="B48" s="59" t="s">
        <v>72</v>
      </c>
      <c r="C48" s="60"/>
      <c r="D48" s="60"/>
      <c r="E48" s="60"/>
      <c r="F48" s="60"/>
      <c r="G48" s="60"/>
      <c r="H48" s="61"/>
    </row>
    <row r="49" spans="2:8" ht="30.65" customHeight="1">
      <c r="B49" s="43" t="s">
        <v>46</v>
      </c>
      <c r="C49" s="44" t="s">
        <v>56</v>
      </c>
      <c r="D49" s="49">
        <v>2021</v>
      </c>
      <c r="E49" s="16">
        <v>1000</v>
      </c>
      <c r="F49" s="17" t="s">
        <v>18</v>
      </c>
      <c r="G49" s="18">
        <v>1</v>
      </c>
      <c r="H49" s="19">
        <f>E49*G49</f>
        <v>1000</v>
      </c>
    </row>
    <row r="50" spans="2:8" ht="29">
      <c r="B50" s="43" t="s">
        <v>49</v>
      </c>
      <c r="C50" s="44" t="s">
        <v>50</v>
      </c>
      <c r="D50" s="15">
        <v>2021</v>
      </c>
      <c r="E50" s="16">
        <v>2000</v>
      </c>
      <c r="F50" s="17" t="s">
        <v>51</v>
      </c>
      <c r="G50" s="35">
        <v>6</v>
      </c>
      <c r="H50" s="19">
        <f>E50*G50</f>
        <v>12000</v>
      </c>
    </row>
    <row r="51" spans="2:8" ht="33" customHeight="1">
      <c r="B51" s="43" t="s">
        <v>63</v>
      </c>
      <c r="C51" s="44" t="s">
        <v>45</v>
      </c>
      <c r="D51" s="15" t="s">
        <v>73</v>
      </c>
      <c r="E51" s="16">
        <v>10500</v>
      </c>
      <c r="F51" s="17" t="s">
        <v>42</v>
      </c>
      <c r="G51" s="35">
        <v>1</v>
      </c>
      <c r="H51" s="19">
        <f t="shared" ref="H51" si="6">E51*G51</f>
        <v>10500</v>
      </c>
    </row>
    <row r="52" spans="2:8" ht="16" customHeight="1">
      <c r="B52" s="51" t="s">
        <v>62</v>
      </c>
      <c r="C52" s="50"/>
      <c r="D52" s="50"/>
      <c r="E52" s="50"/>
      <c r="F52" s="50"/>
      <c r="G52" s="50"/>
      <c r="H52" s="19"/>
    </row>
    <row r="53" spans="2:8" ht="30.65" customHeight="1">
      <c r="B53" s="43" t="s">
        <v>52</v>
      </c>
      <c r="C53" s="44" t="s">
        <v>27</v>
      </c>
      <c r="D53" s="65">
        <v>2021</v>
      </c>
      <c r="E53" s="16">
        <v>750</v>
      </c>
      <c r="F53" s="17" t="s">
        <v>48</v>
      </c>
      <c r="G53" s="18">
        <v>10</v>
      </c>
      <c r="H53" s="19">
        <f>E53*G53</f>
        <v>7500</v>
      </c>
    </row>
    <row r="54" spans="2:8" ht="30.65" customHeight="1">
      <c r="B54" s="43" t="s">
        <v>23</v>
      </c>
      <c r="C54" s="44" t="s">
        <v>28</v>
      </c>
      <c r="D54" s="66"/>
      <c r="E54" s="16">
        <v>1500</v>
      </c>
      <c r="F54" s="17" t="s">
        <v>32</v>
      </c>
      <c r="G54" s="18">
        <v>1</v>
      </c>
      <c r="H54" s="19">
        <f t="shared" ref="H54:H57" si="7">E54*G54</f>
        <v>1500</v>
      </c>
    </row>
    <row r="55" spans="2:8" ht="30.65" customHeight="1">
      <c r="B55" s="46" t="s">
        <v>24</v>
      </c>
      <c r="C55" s="44" t="s">
        <v>29</v>
      </c>
      <c r="D55" s="66"/>
      <c r="E55" s="16">
        <v>1900</v>
      </c>
      <c r="F55" s="17" t="s">
        <v>32</v>
      </c>
      <c r="G55" s="18">
        <v>1</v>
      </c>
      <c r="H55" s="19">
        <f t="shared" si="7"/>
        <v>1900</v>
      </c>
    </row>
    <row r="56" spans="2:8" ht="30.65" customHeight="1">
      <c r="B56" s="46" t="s">
        <v>25</v>
      </c>
      <c r="C56" s="44" t="s">
        <v>30</v>
      </c>
      <c r="D56" s="66"/>
      <c r="E56" s="16">
        <v>750</v>
      </c>
      <c r="F56" s="17" t="s">
        <v>22</v>
      </c>
      <c r="G56" s="18">
        <v>10</v>
      </c>
      <c r="H56" s="19">
        <f t="shared" si="7"/>
        <v>7500</v>
      </c>
    </row>
    <row r="57" spans="2:8" ht="30.65" customHeight="1">
      <c r="B57" s="46" t="s">
        <v>26</v>
      </c>
      <c r="C57" s="44" t="s">
        <v>31</v>
      </c>
      <c r="D57" s="67"/>
      <c r="E57" s="16">
        <v>600</v>
      </c>
      <c r="F57" s="17" t="s">
        <v>22</v>
      </c>
      <c r="G57" s="18">
        <v>10</v>
      </c>
      <c r="H57" s="19">
        <f t="shared" si="7"/>
        <v>6000</v>
      </c>
    </row>
    <row r="58" spans="2:8">
      <c r="B58" s="62"/>
      <c r="C58" s="63"/>
      <c r="D58" s="63"/>
      <c r="E58" s="63"/>
      <c r="F58" s="63"/>
      <c r="G58" s="64"/>
      <c r="H58" s="20">
        <f>SUM(H49:H57)</f>
        <v>47900</v>
      </c>
    </row>
    <row r="59" spans="2:8" ht="16" customHeight="1">
      <c r="B59" s="59" t="s">
        <v>65</v>
      </c>
      <c r="C59" s="60"/>
      <c r="D59" s="60"/>
      <c r="E59" s="60"/>
      <c r="F59" s="60"/>
      <c r="G59" s="60"/>
      <c r="H59" s="61"/>
    </row>
    <row r="60" spans="2:8">
      <c r="B60" s="43" t="s">
        <v>19</v>
      </c>
      <c r="C60" s="44" t="s">
        <v>20</v>
      </c>
      <c r="D60" s="15" t="s">
        <v>73</v>
      </c>
      <c r="E60" s="16">
        <v>500</v>
      </c>
      <c r="F60" s="17" t="s">
        <v>37</v>
      </c>
      <c r="G60" s="18">
        <v>1</v>
      </c>
      <c r="H60" s="19">
        <f>E60*G60</f>
        <v>500</v>
      </c>
    </row>
    <row r="61" spans="2:8">
      <c r="B61" s="62"/>
      <c r="C61" s="63"/>
      <c r="D61" s="63"/>
      <c r="E61" s="63"/>
      <c r="F61" s="63"/>
      <c r="G61" s="64"/>
      <c r="H61" s="20">
        <f>H60</f>
        <v>500</v>
      </c>
    </row>
    <row r="62" spans="2:8" ht="15.5" thickBot="1">
      <c r="B62" s="68"/>
      <c r="C62" s="69"/>
      <c r="D62" s="69"/>
      <c r="E62" s="69"/>
      <c r="F62" s="69"/>
      <c r="G62" s="70"/>
      <c r="H62" s="22">
        <f>H12+H16+H22+H28+H41+H47+H58+H61</f>
        <v>303300</v>
      </c>
    </row>
  </sheetData>
  <mergeCells count="20">
    <mergeCell ref="B48:H48"/>
    <mergeCell ref="B58:G58"/>
    <mergeCell ref="D33:D37"/>
    <mergeCell ref="D53:D57"/>
    <mergeCell ref="B62:G62"/>
    <mergeCell ref="B41:G41"/>
    <mergeCell ref="B42:H42"/>
    <mergeCell ref="B59:H59"/>
    <mergeCell ref="B61:G61"/>
    <mergeCell ref="B47:G47"/>
    <mergeCell ref="B1:C1"/>
    <mergeCell ref="B8:H8"/>
    <mergeCell ref="B12:G12"/>
    <mergeCell ref="B13:H13"/>
    <mergeCell ref="B16:G16"/>
    <mergeCell ref="B17:H17"/>
    <mergeCell ref="B22:G22"/>
    <mergeCell ref="B23:H23"/>
    <mergeCell ref="B28:G28"/>
    <mergeCell ref="B29:H29"/>
  </mergeCells>
  <phoneticPr fontId="11" type="noConversion"/>
  <hyperlinks>
    <hyperlink ref="C4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0"/>
  <sheetViews>
    <sheetView zoomScale="115" zoomScaleNormal="115" workbookViewId="0">
      <selection activeCell="F15" sqref="F15"/>
    </sheetView>
  </sheetViews>
  <sheetFormatPr defaultColWidth="8.83203125" defaultRowHeight="15"/>
  <cols>
    <col min="1" max="1" width="5.08203125" style="24" customWidth="1"/>
    <col min="2" max="2" width="26.08203125" customWidth="1"/>
    <col min="3" max="3" width="40.08203125" style="25" customWidth="1"/>
    <col min="4" max="4" width="16.83203125" style="25" customWidth="1"/>
    <col min="5" max="5" width="11" customWidth="1"/>
    <col min="6" max="6" width="8.33203125" customWidth="1"/>
    <col min="7" max="7" width="10.08203125" style="24" customWidth="1"/>
    <col min="8" max="8" width="14.83203125" style="24" customWidth="1"/>
  </cols>
  <sheetData>
    <row r="1" spans="2:8" ht="37.5" customHeight="1">
      <c r="B1" s="52" t="s">
        <v>0</v>
      </c>
      <c r="C1" s="52"/>
      <c r="D1" s="1"/>
      <c r="E1" s="1"/>
      <c r="F1" s="1"/>
      <c r="G1" s="1"/>
      <c r="H1" s="1"/>
    </row>
    <row r="2" spans="2:8">
      <c r="B2" s="2" t="s">
        <v>1</v>
      </c>
      <c r="C2" s="3" t="s">
        <v>2</v>
      </c>
      <c r="D2" s="4"/>
      <c r="E2" s="5"/>
      <c r="F2" s="5"/>
      <c r="G2" s="6"/>
      <c r="H2" s="6"/>
    </row>
    <row r="3" spans="2:8">
      <c r="B3" s="2" t="s">
        <v>3</v>
      </c>
      <c r="C3" s="3" t="s">
        <v>44</v>
      </c>
      <c r="D3" s="7"/>
      <c r="E3" s="5"/>
      <c r="F3" s="5"/>
      <c r="G3" s="6"/>
      <c r="H3" s="6"/>
    </row>
    <row r="4" spans="2:8" s="23" customFormat="1" ht="16.5" customHeight="1">
      <c r="B4" s="8" t="s">
        <v>5</v>
      </c>
      <c r="C4" s="48" t="s">
        <v>57</v>
      </c>
      <c r="D4" s="8"/>
      <c r="E4" s="8"/>
      <c r="F4" s="8"/>
      <c r="G4" s="8"/>
      <c r="H4" s="8"/>
    </row>
    <row r="5" spans="2:8" s="23" customFormat="1" ht="16.5" customHeight="1">
      <c r="B5" s="8" t="s">
        <v>6</v>
      </c>
      <c r="C5" s="9"/>
      <c r="D5" s="8"/>
      <c r="E5" s="8"/>
      <c r="F5" s="8"/>
      <c r="G5" s="8"/>
      <c r="H5" s="8"/>
    </row>
    <row r="6" spans="2:8" s="23" customFormat="1" ht="16.5" customHeight="1">
      <c r="B6" s="10"/>
      <c r="C6" s="10"/>
      <c r="D6" s="10"/>
      <c r="E6" s="10"/>
      <c r="F6" s="10"/>
      <c r="G6" s="10"/>
      <c r="H6" s="10"/>
    </row>
    <row r="7" spans="2:8" s="23" customFormat="1" ht="39" customHeight="1">
      <c r="B7" s="11" t="s">
        <v>7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33.75" customHeight="1">
      <c r="B8" s="71" t="s">
        <v>21</v>
      </c>
      <c r="C8" s="72"/>
      <c r="D8" s="72"/>
      <c r="E8" s="72"/>
      <c r="F8" s="72"/>
      <c r="G8" s="72"/>
      <c r="H8" s="56"/>
    </row>
    <row r="9" spans="2:8">
      <c r="B9" s="26" t="s">
        <v>41</v>
      </c>
      <c r="C9" s="27"/>
      <c r="D9" s="15"/>
      <c r="E9" s="16">
        <v>400</v>
      </c>
      <c r="F9" s="17" t="s">
        <v>39</v>
      </c>
      <c r="G9" s="18">
        <v>38</v>
      </c>
      <c r="H9" s="19">
        <f>E9*G9</f>
        <v>15200</v>
      </c>
    </row>
    <row r="10" spans="2:8">
      <c r="B10" s="26" t="s">
        <v>40</v>
      </c>
      <c r="C10" s="27"/>
      <c r="D10" s="15"/>
      <c r="E10" s="16">
        <v>300</v>
      </c>
      <c r="F10" s="17" t="s">
        <v>39</v>
      </c>
      <c r="G10" s="18">
        <v>38</v>
      </c>
      <c r="H10" s="19">
        <f t="shared" ref="H10" si="0">E10*G10</f>
        <v>11400</v>
      </c>
    </row>
    <row r="11" spans="2:8">
      <c r="B11" s="73" t="s">
        <v>9</v>
      </c>
      <c r="C11" s="74"/>
      <c r="D11" s="74"/>
      <c r="E11" s="74"/>
      <c r="F11" s="74"/>
      <c r="G11" s="74"/>
      <c r="H11" s="22">
        <f>SUM(H9:H10)</f>
        <v>26600</v>
      </c>
    </row>
    <row r="15" spans="2:8">
      <c r="B15" s="28"/>
      <c r="C15" s="29"/>
      <c r="D15" s="29"/>
      <c r="E15" s="30"/>
    </row>
    <row r="16" spans="2:8">
      <c r="B16" s="31"/>
      <c r="C16" s="32"/>
      <c r="D16" s="32"/>
      <c r="E16" s="33"/>
    </row>
    <row r="17" spans="2:5">
      <c r="B17" s="31"/>
      <c r="C17" s="32"/>
      <c r="D17" s="32"/>
      <c r="E17" s="33"/>
    </row>
    <row r="18" spans="2:5">
      <c r="B18" s="31"/>
      <c r="C18" s="32"/>
      <c r="D18" s="32"/>
      <c r="E18" s="33"/>
    </row>
    <row r="19" spans="2:5">
      <c r="B19" s="31"/>
      <c r="C19" s="32"/>
      <c r="D19" s="32"/>
      <c r="E19" s="33"/>
    </row>
    <row r="20" spans="2:5">
      <c r="B20" s="31"/>
      <c r="C20" s="34"/>
      <c r="D20" s="34"/>
      <c r="E20" s="33"/>
    </row>
  </sheetData>
  <mergeCells count="3">
    <mergeCell ref="B1:C1"/>
    <mergeCell ref="B8:H8"/>
    <mergeCell ref="B11:G11"/>
  </mergeCells>
  <phoneticPr fontId="11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2021-01-08T06:16:00Z</cp:lastPrinted>
  <dcterms:created xsi:type="dcterms:W3CDTF">2016-06-29T09:42:00Z</dcterms:created>
  <dcterms:modified xsi:type="dcterms:W3CDTF">2022-12-29T10:46:54Z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9684A2B340C04BE6B9173CC47E4AF870</vt:lpwstr>
  </property>
</Properties>
</file>