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1"/>
  </bookViews>
  <sheets>
    <sheet name="Summary" sheetId="9" r:id="rId1"/>
    <sheet name="Video" sheetId="12" r:id="rId2"/>
    <sheet name="Staffing Fee" sheetId="7" r:id="rId3"/>
    <sheet name="Non Ratecard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<sst xmlns="http://schemas.openxmlformats.org/spreadsheetml/2006/main" count="123" uniqueCount="59">
  <si>
    <t>Quotation</t>
  </si>
  <si>
    <t>Client:</t>
  </si>
  <si>
    <t>AstraZeneca</t>
  </si>
  <si>
    <t>Project Name:</t>
  </si>
  <si>
    <t>2022疾病教育项目策划及内容制作阶段性结算单</t>
  </si>
  <si>
    <t>Supplier Contact Information:</t>
  </si>
  <si>
    <t>Winnie.yang@ubs-cn.com</t>
  </si>
  <si>
    <t>Effective Date:</t>
  </si>
  <si>
    <t>Item</t>
  </si>
  <si>
    <t>Cost</t>
  </si>
  <si>
    <t>I. Video</t>
  </si>
  <si>
    <t>Sub-total</t>
  </si>
  <si>
    <t>II. Staffing Fee</t>
  </si>
  <si>
    <t>III.Non Ratecard</t>
  </si>
  <si>
    <t>TAX 6%</t>
  </si>
  <si>
    <t>Total</t>
  </si>
  <si>
    <t>Discounted Price (if have)</t>
  </si>
  <si>
    <t>Staffing Fee % of total cost</t>
  </si>
  <si>
    <t>Non Ratecard % of total cost</t>
  </si>
  <si>
    <t xml:space="preserve">Project Name: </t>
  </si>
  <si>
    <t>Description</t>
  </si>
  <si>
    <t>AZ Annual Rate
(if have, list year)</t>
  </si>
  <si>
    <t>Unit Price</t>
  </si>
  <si>
    <t>Unit</t>
  </si>
  <si>
    <t>Quantity</t>
  </si>
  <si>
    <t>Amount</t>
  </si>
  <si>
    <t>科普短视频脚本2个、拍摄4次、视频6条（2min）</t>
  </si>
  <si>
    <t>活动Video脚本(new work)</t>
  </si>
  <si>
    <t>包括视频创意、医学相关内容撰写、分镜头脚本、视频文案</t>
  </si>
  <si>
    <t>个</t>
  </si>
  <si>
    <t>资深摄像师</t>
  </si>
  <si>
    <t>5年以上相关经验</t>
  </si>
  <si>
    <t>人/天</t>
  </si>
  <si>
    <t>摄像设备</t>
  </si>
  <si>
    <t>蓝光摄像机  SONY 或其他品牌同等级别</t>
  </si>
  <si>
    <t>台/天</t>
  </si>
  <si>
    <t>录音设备</t>
  </si>
  <si>
    <t>专业无线声音采集器</t>
  </si>
  <si>
    <t>后期剪辑</t>
  </si>
  <si>
    <t>后期剪辑精剪</t>
  </si>
  <si>
    <t>小时/hour(s)</t>
  </si>
  <si>
    <t>音效</t>
  </si>
  <si>
    <t>片中特效音乐</t>
  </si>
  <si>
    <t>段</t>
  </si>
  <si>
    <t>音乐</t>
  </si>
  <si>
    <t>片中配乐</t>
  </si>
  <si>
    <t>中文字幕</t>
  </si>
  <si>
    <t>分钟</t>
  </si>
  <si>
    <t>动画特效</t>
  </si>
  <si>
    <t>二维动画，包含片头片尾设计包装</t>
  </si>
  <si>
    <t>秒</t>
  </si>
  <si>
    <t>Total：</t>
  </si>
  <si>
    <t>二维动画  1个  57s</t>
  </si>
  <si>
    <t>二维动画</t>
  </si>
  <si>
    <t>项目管理/人员管理 
Service Fee/Staffing Fee</t>
  </si>
  <si>
    <t>Account Manager</t>
  </si>
  <si>
    <t>小时</t>
  </si>
  <si>
    <t>IP形象设计</t>
  </si>
  <si>
    <t>IP形象设计 1个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</si>
</sst>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;[Red]\¥#,##0.00"/>
    <numFmt numFmtId="179" formatCode="\¥#,##0.00_);[Red]\(\¥#,##0.00\)"/>
  </numFmts>
  <fonts count="32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2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2" fillId="9" borderId="24" applyNumberFormat="0" applyAlignment="0" applyProtection="0">
      <alignment vertical="center"/>
    </xf>
    <xf numFmtId="0" fontId="23" fillId="9" borderId="23" applyNumberFormat="0" applyAlignment="0" applyProtection="0">
      <alignment vertical="center"/>
    </xf>
    <xf numFmtId="0" fontId="24" fillId="10" borderId="25" applyNumberFormat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85">
    <xf numFmtId="0" fontId="0" fillId="0" borderId="0" xfId="0">
      <alignment vertical="center"/>
    </xf>
    <xf numFmtId="0" fontId="1" fillId="0" borderId="0" xfId="51" applyFont="1" applyFill="1" applyAlignment="1">
      <alignment horizontal="center" vertical="center"/>
    </xf>
    <xf numFmtId="0" fontId="1" fillId="0" borderId="0" xfId="51" applyFont="1" applyFill="1" applyAlignment="1">
      <alignment vertical="center"/>
    </xf>
    <xf numFmtId="0" fontId="2" fillId="0" borderId="0" xfId="51" applyFont="1" applyFill="1" applyAlignment="1">
      <alignment vertical="center"/>
    </xf>
    <xf numFmtId="176" fontId="3" fillId="0" borderId="0" xfId="51" applyNumberFormat="1" applyFont="1" applyFill="1" applyAlignment="1">
      <alignment horizontal="left"/>
    </xf>
    <xf numFmtId="0" fontId="3" fillId="0" borderId="0" xfId="49" applyFont="1" applyFill="1" applyAlignment="1">
      <alignment vertical="center" wrapText="1"/>
    </xf>
    <xf numFmtId="176" fontId="3" fillId="0" borderId="0" xfId="51" applyNumberFormat="1" applyFont="1" applyFill="1" applyAlignment="1">
      <alignment horizontal="center"/>
    </xf>
    <xf numFmtId="0" fontId="3" fillId="0" borderId="0" xfId="49" applyFont="1" applyFill="1" applyAlignment="1">
      <alignment wrapText="1"/>
    </xf>
    <xf numFmtId="0" fontId="2" fillId="0" borderId="0" xfId="49" applyFont="1" applyFill="1" applyBorder="1" applyAlignment="1">
      <alignment vertical="center"/>
    </xf>
    <xf numFmtId="0" fontId="4" fillId="0" borderId="0" xfId="6" applyFill="1" applyBorder="1" applyAlignment="1">
      <alignment horizontal="left" vertical="center"/>
    </xf>
    <xf numFmtId="0" fontId="2" fillId="0" borderId="0" xfId="49" applyFont="1" applyFill="1" applyBorder="1" applyAlignment="1">
      <alignment horizontal="left" vertical="center"/>
    </xf>
    <xf numFmtId="0" fontId="2" fillId="0" borderId="0" xfId="49" applyFont="1" applyFill="1" applyBorder="1" applyAlignment="1">
      <alignment horizontal="right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40" fontId="7" fillId="0" borderId="9" xfId="52" applyNumberFormat="1" applyFont="1" applyFill="1" applyBorder="1" applyAlignment="1">
      <alignment horizontal="center" vertical="center"/>
    </xf>
    <xf numFmtId="9" fontId="8" fillId="0" borderId="9" xfId="52" applyNumberFormat="1" applyFont="1" applyFill="1" applyBorder="1" applyAlignment="1">
      <alignment horizontal="center" vertical="center"/>
    </xf>
    <xf numFmtId="177" fontId="8" fillId="0" borderId="9" xfId="52" applyNumberFormat="1" applyFont="1" applyFill="1" applyBorder="1" applyAlignment="1">
      <alignment horizontal="center" vertical="center"/>
    </xf>
    <xf numFmtId="37" fontId="7" fillId="0" borderId="10" xfId="1" applyNumberFormat="1" applyFont="1" applyFill="1" applyBorder="1" applyAlignment="1">
      <alignment horizontal="center" vertical="center"/>
    </xf>
    <xf numFmtId="0" fontId="2" fillId="0" borderId="4" xfId="51" applyFont="1" applyFill="1" applyBorder="1" applyAlignment="1">
      <alignment horizontal="right" vertical="center" wrapText="1"/>
    </xf>
    <xf numFmtId="0" fontId="2" fillId="0" borderId="5" xfId="51" applyFont="1" applyFill="1" applyBorder="1" applyAlignment="1">
      <alignment horizontal="right" vertical="center" wrapText="1"/>
    </xf>
    <xf numFmtId="0" fontId="2" fillId="0" borderId="11" xfId="51" applyFont="1" applyFill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6" fontId="2" fillId="3" borderId="13" xfId="49" applyNumberFormat="1" applyFont="1" applyFill="1" applyBorder="1" applyAlignment="1">
      <alignment horizontal="right" vertical="center"/>
    </xf>
    <xf numFmtId="179" fontId="2" fillId="3" borderId="14" xfId="49" applyNumberFormat="1" applyFont="1" applyFill="1" applyBorder="1" applyAlignment="1">
      <alignment horizontal="right" vertical="center"/>
    </xf>
    <xf numFmtId="0" fontId="0" fillId="0" borderId="0" xfId="50" applyFill="1"/>
    <xf numFmtId="0" fontId="0" fillId="0" borderId="0" xfId="0" applyFill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Fill="1">
      <alignment vertical="center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2" fillId="0" borderId="0" xfId="51" applyFont="1">
      <alignment vertical="center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49" applyFont="1" applyAlignment="1">
      <alignment wrapText="1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/>
    </xf>
    <xf numFmtId="0" fontId="8" fillId="0" borderId="9" xfId="0" applyFont="1" applyBorder="1" applyAlignment="1">
      <alignment horizontal="left" vertical="center"/>
    </xf>
    <xf numFmtId="176" fontId="2" fillId="0" borderId="0" xfId="51" applyNumberFormat="1" applyFont="1" applyFill="1" applyAlignment="1"/>
    <xf numFmtId="176" fontId="2" fillId="0" borderId="0" xfId="51" applyNumberFormat="1" applyFont="1" applyFill="1" applyAlignment="1">
      <alignment wrapText="1"/>
    </xf>
    <xf numFmtId="0" fontId="2" fillId="0" borderId="0" xfId="51" applyFont="1" applyFill="1" applyAlignment="1">
      <alignment horizontal="left" vertical="center"/>
    </xf>
    <xf numFmtId="0" fontId="3" fillId="0" borderId="0" xfId="51" applyFont="1" applyFill="1" applyAlignment="1">
      <alignment horizontal="left" vertical="center" wrapText="1"/>
    </xf>
    <xf numFmtId="0" fontId="3" fillId="0" borderId="0" xfId="51" applyFont="1" applyFill="1" applyAlignment="1">
      <alignment horizontal="left" vertical="center"/>
    </xf>
    <xf numFmtId="176" fontId="3" fillId="0" borderId="0" xfId="51" applyNumberFormat="1" applyFont="1" applyFill="1" applyAlignment="1">
      <alignment horizontal="left" wrapText="1"/>
    </xf>
    <xf numFmtId="0" fontId="8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40" fontId="7" fillId="0" borderId="9" xfId="52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9" fontId="8" fillId="0" borderId="9" xfId="52" applyNumberFormat="1" applyFont="1" applyBorder="1" applyAlignment="1">
      <alignment horizontal="center" vertical="center"/>
    </xf>
    <xf numFmtId="177" fontId="8" fillId="0" borderId="9" xfId="52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11" xfId="51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2" fillId="2" borderId="7" xfId="49" applyFont="1" applyFill="1" applyBorder="1" applyAlignment="1">
      <alignment horizontal="left" vertical="center"/>
    </xf>
    <xf numFmtId="0" fontId="2" fillId="2" borderId="10" xfId="49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right" vertical="center" wrapText="1"/>
    </xf>
    <xf numFmtId="179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right" vertical="center" wrapText="1"/>
    </xf>
    <xf numFmtId="179" fontId="2" fillId="5" borderId="19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6" fontId="12" fillId="0" borderId="0" xfId="51" applyNumberFormat="1" applyFont="1" applyFill="1" applyAlignment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7"/>
  <sheetViews>
    <sheetView zoomScale="130" zoomScaleNormal="130" workbookViewId="0">
      <selection activeCell="F14" sqref="F14"/>
    </sheetView>
  </sheetViews>
  <sheetFormatPr defaultColWidth="8.9" defaultRowHeight="14.25" outlineLevelCol="3"/>
  <cols>
    <col min="1" max="1" width="5.1" style="33" customWidth="1"/>
    <col min="2" max="2" width="39.6" customWidth="1"/>
    <col min="3" max="3" width="36.5" style="33" customWidth="1"/>
    <col min="4" max="4" width="19.4" customWidth="1"/>
  </cols>
  <sheetData>
    <row r="1" ht="37.5" customHeight="1" spans="2:3">
      <c r="B1" s="37" t="s">
        <v>0</v>
      </c>
      <c r="C1" s="37"/>
    </row>
    <row r="2" ht="16.5" spans="2:3">
      <c r="B2" s="39" t="s">
        <v>1</v>
      </c>
      <c r="C2" s="4" t="s">
        <v>2</v>
      </c>
    </row>
    <row r="3" ht="15" customHeight="1" spans="2:4">
      <c r="B3" s="39" t="s">
        <v>3</v>
      </c>
      <c r="C3" s="4" t="s">
        <v>4</v>
      </c>
      <c r="D3" s="71"/>
    </row>
    <row r="4" s="32" customFormat="1" ht="16.5" customHeight="1" spans="2:3">
      <c r="B4" s="8" t="s">
        <v>5</v>
      </c>
      <c r="C4" s="9" t="s">
        <v>6</v>
      </c>
    </row>
    <row r="5" s="32" customFormat="1" ht="13" customHeight="1" spans="2:3">
      <c r="B5" s="8" t="s">
        <v>7</v>
      </c>
      <c r="C5" s="10"/>
    </row>
    <row r="6" s="32" customFormat="1" ht="16.5" customHeight="1" spans="2:3">
      <c r="B6" s="11"/>
      <c r="C6" s="11"/>
    </row>
    <row r="7" s="32" customFormat="1" ht="30.75" customHeight="1" spans="2:3">
      <c r="B7" s="12" t="s">
        <v>8</v>
      </c>
      <c r="C7" s="15" t="s">
        <v>9</v>
      </c>
    </row>
    <row r="8" s="32" customFormat="1" ht="23" customHeight="1" spans="2:3">
      <c r="B8" s="72" t="s">
        <v>10</v>
      </c>
      <c r="C8" s="73"/>
    </row>
    <row r="9" s="32" customFormat="1" ht="24" customHeight="1" spans="2:3">
      <c r="B9" s="74" t="s">
        <v>11</v>
      </c>
      <c r="C9" s="75">
        <f>Video!H26</f>
        <v>118225</v>
      </c>
    </row>
    <row r="10" s="32" customFormat="1" ht="16.5" spans="2:3">
      <c r="B10" s="72" t="s">
        <v>12</v>
      </c>
      <c r="C10" s="73"/>
    </row>
    <row r="11" ht="16.5" spans="2:3">
      <c r="B11" s="74" t="s">
        <v>11</v>
      </c>
      <c r="C11" s="75">
        <f>'Staffing Fee'!H10</f>
        <v>7500</v>
      </c>
    </row>
    <row r="12" s="32" customFormat="1" ht="16" customHeight="1" spans="2:3">
      <c r="B12" s="76" t="s">
        <v>13</v>
      </c>
      <c r="C12" s="45"/>
    </row>
    <row r="13" ht="16" customHeight="1" spans="2:3">
      <c r="B13" s="74" t="s">
        <v>11</v>
      </c>
      <c r="C13" s="28">
        <f>'Non Ratecard'!H11</f>
        <v>5000</v>
      </c>
    </row>
    <row r="14" ht="17" customHeight="1" spans="2:3">
      <c r="B14" s="77"/>
      <c r="C14" s="78"/>
    </row>
    <row r="15" ht="16.5" spans="2:3">
      <c r="B15" s="79" t="s">
        <v>11</v>
      </c>
      <c r="C15" s="80">
        <f>C9+C11+C13</f>
        <v>130725</v>
      </c>
    </row>
    <row r="16" ht="16.5" spans="2:3">
      <c r="B16" s="79" t="s">
        <v>14</v>
      </c>
      <c r="C16" s="80">
        <f>C15*0.06</f>
        <v>7843.5</v>
      </c>
    </row>
    <row r="17" ht="17.25" spans="2:3">
      <c r="B17" s="29" t="s">
        <v>15</v>
      </c>
      <c r="C17" s="31">
        <f>C15+C16</f>
        <v>138568.5</v>
      </c>
    </row>
    <row r="18" spans="2:2">
      <c r="B18" s="81" t="s">
        <v>16</v>
      </c>
    </row>
    <row r="20" spans="2:3">
      <c r="B20" s="82" t="s">
        <v>17</v>
      </c>
      <c r="C20" s="83">
        <f>C11/C15</f>
        <v>0.057372346528973</v>
      </c>
    </row>
    <row r="21" spans="2:3">
      <c r="B21" s="82" t="s">
        <v>18</v>
      </c>
      <c r="C21" s="83">
        <f>C13/C15</f>
        <v>0.0382482310193154</v>
      </c>
    </row>
    <row r="22" ht="16.5" spans="2:2">
      <c r="B22" s="48"/>
    </row>
    <row r="23" spans="2:2">
      <c r="B23" s="84"/>
    </row>
    <row r="24" spans="2:2">
      <c r="B24" s="84"/>
    </row>
    <row r="25" spans="2:2">
      <c r="B25" s="84"/>
    </row>
    <row r="26" spans="2:2">
      <c r="B26" s="84"/>
    </row>
    <row r="27" spans="2:2">
      <c r="B27" s="84"/>
    </row>
  </sheetData>
  <mergeCells count="5">
    <mergeCell ref="B1:C1"/>
    <mergeCell ref="B8:C8"/>
    <mergeCell ref="B10:C10"/>
    <mergeCell ref="B12:C12"/>
    <mergeCell ref="B14:C14"/>
  </mergeCells>
  <hyperlinks>
    <hyperlink ref="C4" r:id="rId1" display="Winnie.yang@ubs-cn.com"/>
  </hyperlinks>
  <pageMargins left="0.75" right="0.75" top="1" bottom="1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115" zoomScaleNormal="115" workbookViewId="0">
      <selection activeCell="J16" sqref="J16"/>
    </sheetView>
  </sheetViews>
  <sheetFormatPr defaultColWidth="8.9" defaultRowHeight="17.25"/>
  <cols>
    <col min="1" max="1" width="5.1" style="33" customWidth="1"/>
    <col min="2" max="2" width="26.1" style="34" customWidth="1"/>
    <col min="3" max="3" width="40.1" style="35" customWidth="1"/>
    <col min="4" max="4" width="16.9" style="35" customWidth="1"/>
    <col min="5" max="5" width="11" style="34" customWidth="1"/>
    <col min="6" max="6" width="10.2" style="34" customWidth="1"/>
    <col min="7" max="7" width="10.1" style="36" customWidth="1"/>
    <col min="8" max="8" width="14.9" style="36" customWidth="1"/>
    <col min="10" max="10" width="14" customWidth="1"/>
    <col min="11" max="11" width="14.125"/>
  </cols>
  <sheetData>
    <row r="1" ht="37.5" customHeight="1" spans="2:8">
      <c r="B1" s="37" t="s">
        <v>0</v>
      </c>
      <c r="C1" s="37"/>
      <c r="D1" s="38"/>
      <c r="E1" s="38"/>
      <c r="F1" s="38"/>
      <c r="G1" s="38"/>
      <c r="H1" s="38"/>
    </row>
    <row r="2" ht="16.5" spans="2:8">
      <c r="B2" s="39" t="s">
        <v>1</v>
      </c>
      <c r="C2" s="4" t="s">
        <v>2</v>
      </c>
      <c r="D2" s="40"/>
      <c r="E2" s="41"/>
      <c r="F2" s="41"/>
      <c r="G2" s="6"/>
      <c r="H2" s="6"/>
    </row>
    <row r="3" ht="16.5" spans="2:8">
      <c r="B3" s="39" t="s">
        <v>19</v>
      </c>
      <c r="C3" s="4" t="s">
        <v>4</v>
      </c>
      <c r="D3" s="42"/>
      <c r="E3" s="41"/>
      <c r="F3" s="41"/>
      <c r="G3" s="6"/>
      <c r="H3" s="6"/>
    </row>
    <row r="4" s="32" customFormat="1" ht="16.5" customHeight="1" spans="2:8">
      <c r="B4" s="8" t="s">
        <v>5</v>
      </c>
      <c r="C4" s="9" t="s">
        <v>6</v>
      </c>
      <c r="D4" s="8"/>
      <c r="E4" s="8"/>
      <c r="F4" s="8"/>
      <c r="G4" s="8"/>
      <c r="H4" s="8"/>
    </row>
    <row r="5" s="32" customFormat="1" ht="16.5" customHeight="1" spans="2:8">
      <c r="B5" s="8" t="s">
        <v>7</v>
      </c>
      <c r="C5" s="10"/>
      <c r="D5" s="8"/>
      <c r="E5" s="8"/>
      <c r="F5" s="8"/>
      <c r="G5" s="8"/>
      <c r="H5" s="8"/>
    </row>
    <row r="6" s="32" customFormat="1" ht="16.5" customHeight="1" spans="2:8">
      <c r="B6" s="11"/>
      <c r="C6" s="11"/>
      <c r="D6" s="11"/>
      <c r="E6" s="11"/>
      <c r="F6" s="11"/>
      <c r="G6" s="11"/>
      <c r="H6" s="11"/>
    </row>
    <row r="7" s="32" customFormat="1" ht="39" customHeight="1" spans="2:8">
      <c r="B7" s="12" t="s">
        <v>8</v>
      </c>
      <c r="C7" s="13" t="s">
        <v>20</v>
      </c>
      <c r="D7" s="13" t="s">
        <v>21</v>
      </c>
      <c r="E7" s="14" t="s">
        <v>22</v>
      </c>
      <c r="F7" s="14" t="s">
        <v>23</v>
      </c>
      <c r="G7" s="14" t="s">
        <v>24</v>
      </c>
      <c r="H7" s="15" t="s">
        <v>25</v>
      </c>
    </row>
    <row r="8" ht="15" spans="2:11">
      <c r="B8" s="16" t="s">
        <v>26</v>
      </c>
      <c r="C8" s="17"/>
      <c r="D8" s="17"/>
      <c r="E8" s="17"/>
      <c r="F8" s="17"/>
      <c r="G8" s="17"/>
      <c r="H8" s="18"/>
      <c r="K8" s="67"/>
    </row>
    <row r="9" ht="30" customHeight="1" spans="2:11">
      <c r="B9" s="54" t="s">
        <v>27</v>
      </c>
      <c r="C9" s="55" t="s">
        <v>28</v>
      </c>
      <c r="D9" s="56">
        <v>2021</v>
      </c>
      <c r="E9" s="57">
        <v>800</v>
      </c>
      <c r="F9" s="22" t="s">
        <v>29</v>
      </c>
      <c r="G9" s="23">
        <v>2</v>
      </c>
      <c r="H9" s="24">
        <f>E9*G9</f>
        <v>1600</v>
      </c>
      <c r="J9" s="68"/>
      <c r="K9" s="67"/>
    </row>
    <row r="10" ht="16.5" spans="2:11">
      <c r="B10" s="54" t="s">
        <v>30</v>
      </c>
      <c r="C10" s="55" t="s">
        <v>31</v>
      </c>
      <c r="D10" s="58"/>
      <c r="E10" s="57">
        <v>3000</v>
      </c>
      <c r="F10" s="22" t="s">
        <v>32</v>
      </c>
      <c r="G10" s="23">
        <v>4</v>
      </c>
      <c r="H10" s="24">
        <f>E10*G10</f>
        <v>12000</v>
      </c>
      <c r="J10" s="68"/>
      <c r="K10" s="67"/>
    </row>
    <row r="11" ht="16.5" spans="2:11">
      <c r="B11" s="54" t="s">
        <v>33</v>
      </c>
      <c r="C11" s="55" t="s">
        <v>34</v>
      </c>
      <c r="D11" s="58"/>
      <c r="E11" s="57">
        <v>2000</v>
      </c>
      <c r="F11" s="22" t="s">
        <v>35</v>
      </c>
      <c r="G11" s="23">
        <v>4</v>
      </c>
      <c r="H11" s="24">
        <f t="shared" ref="H10:H17" si="0">E11*G11</f>
        <v>8000</v>
      </c>
      <c r="J11" s="68"/>
      <c r="K11" s="67"/>
    </row>
    <row r="12" ht="16.5" spans="2:11">
      <c r="B12" s="54" t="s">
        <v>36</v>
      </c>
      <c r="C12" s="55" t="s">
        <v>37</v>
      </c>
      <c r="D12" s="58"/>
      <c r="E12" s="57">
        <v>400</v>
      </c>
      <c r="F12" s="22" t="s">
        <v>35</v>
      </c>
      <c r="G12" s="23">
        <v>4</v>
      </c>
      <c r="H12" s="24">
        <f t="shared" si="0"/>
        <v>1600</v>
      </c>
      <c r="J12" s="68"/>
      <c r="K12" s="67"/>
    </row>
    <row r="13" ht="16.5" spans="2:11">
      <c r="B13" s="54" t="s">
        <v>38</v>
      </c>
      <c r="C13" s="55" t="s">
        <v>39</v>
      </c>
      <c r="D13" s="58"/>
      <c r="E13" s="57">
        <v>750</v>
      </c>
      <c r="F13" s="22" t="s">
        <v>40</v>
      </c>
      <c r="G13" s="23">
        <f>6*6</f>
        <v>36</v>
      </c>
      <c r="H13" s="24">
        <f t="shared" si="0"/>
        <v>27000</v>
      </c>
      <c r="J13" s="69"/>
      <c r="K13" s="67"/>
    </row>
    <row r="14" ht="16.5" spans="2:11">
      <c r="B14" s="54" t="s">
        <v>41</v>
      </c>
      <c r="C14" s="55" t="s">
        <v>42</v>
      </c>
      <c r="D14" s="58"/>
      <c r="E14" s="57">
        <v>1500</v>
      </c>
      <c r="F14" s="22" t="s">
        <v>43</v>
      </c>
      <c r="G14" s="23">
        <v>6</v>
      </c>
      <c r="H14" s="24">
        <f t="shared" si="0"/>
        <v>9000</v>
      </c>
      <c r="J14" s="69"/>
      <c r="K14" s="67"/>
    </row>
    <row r="15" ht="16.5" spans="2:11">
      <c r="B15" s="54" t="s">
        <v>44</v>
      </c>
      <c r="C15" s="55" t="s">
        <v>45</v>
      </c>
      <c r="D15" s="58"/>
      <c r="E15" s="57">
        <v>1900</v>
      </c>
      <c r="F15" s="22" t="s">
        <v>43</v>
      </c>
      <c r="G15" s="23">
        <v>6</v>
      </c>
      <c r="H15" s="24">
        <f t="shared" si="0"/>
        <v>11400</v>
      </c>
      <c r="J15" s="69"/>
      <c r="K15" s="67"/>
    </row>
    <row r="16" ht="16.5" spans="2:11">
      <c r="B16" s="54" t="s">
        <v>46</v>
      </c>
      <c r="C16" s="55"/>
      <c r="D16" s="58"/>
      <c r="E16" s="57">
        <v>600</v>
      </c>
      <c r="F16" s="22" t="s">
        <v>47</v>
      </c>
      <c r="G16" s="23">
        <f>2*6</f>
        <v>12</v>
      </c>
      <c r="H16" s="24">
        <f t="shared" si="0"/>
        <v>7200</v>
      </c>
      <c r="J16" s="69"/>
      <c r="K16" s="67"/>
    </row>
    <row r="17" s="34" customFormat="1" spans="1:11">
      <c r="A17" s="33"/>
      <c r="B17" s="54" t="s">
        <v>48</v>
      </c>
      <c r="C17" s="55" t="s">
        <v>49</v>
      </c>
      <c r="D17" s="59"/>
      <c r="E17" s="57">
        <v>175</v>
      </c>
      <c r="F17" s="60" t="s">
        <v>50</v>
      </c>
      <c r="G17" s="61">
        <v>10</v>
      </c>
      <c r="H17" s="24">
        <f t="shared" si="0"/>
        <v>1750</v>
      </c>
      <c r="J17" s="69"/>
      <c r="K17" s="67"/>
    </row>
    <row r="18" s="34" customFormat="1" spans="1:11">
      <c r="A18" s="33"/>
      <c r="B18" s="25" t="s">
        <v>51</v>
      </c>
      <c r="C18" s="26"/>
      <c r="D18" s="26"/>
      <c r="E18" s="26"/>
      <c r="F18" s="26"/>
      <c r="G18" s="27"/>
      <c r="H18" s="28">
        <f>SUM(H9:H17)</f>
        <v>79550</v>
      </c>
      <c r="K18" s="70"/>
    </row>
    <row r="19" customFormat="1" ht="15" spans="1:11">
      <c r="A19" s="33"/>
      <c r="B19" s="16" t="s">
        <v>52</v>
      </c>
      <c r="C19" s="17"/>
      <c r="D19" s="17"/>
      <c r="E19" s="17"/>
      <c r="F19" s="17"/>
      <c r="G19" s="17"/>
      <c r="H19" s="18"/>
      <c r="K19" s="67"/>
    </row>
    <row r="20" customFormat="1" ht="14.25" spans="1:11">
      <c r="A20" s="33"/>
      <c r="B20" s="54" t="s">
        <v>27</v>
      </c>
      <c r="C20" s="62" t="s">
        <v>28</v>
      </c>
      <c r="D20" s="20">
        <v>2021</v>
      </c>
      <c r="E20" s="21">
        <v>2800</v>
      </c>
      <c r="F20" s="60" t="s">
        <v>29</v>
      </c>
      <c r="G20" s="61">
        <v>1</v>
      </c>
      <c r="H20" s="24">
        <f>E20*G20</f>
        <v>2800</v>
      </c>
      <c r="J20" s="68"/>
      <c r="K20" s="67"/>
    </row>
    <row r="21" customFormat="1" ht="16.5" spans="1:11">
      <c r="A21" s="33"/>
      <c r="B21" s="19" t="s">
        <v>38</v>
      </c>
      <c r="C21" s="55" t="s">
        <v>39</v>
      </c>
      <c r="D21" s="63"/>
      <c r="E21" s="57">
        <v>750</v>
      </c>
      <c r="F21" s="60" t="s">
        <v>40</v>
      </c>
      <c r="G21" s="61">
        <f>30</f>
        <v>30</v>
      </c>
      <c r="H21" s="24">
        <f>E21*G21</f>
        <v>22500</v>
      </c>
      <c r="J21" s="68"/>
      <c r="K21" s="67"/>
    </row>
    <row r="22" customFormat="1" ht="16.5" spans="1:11">
      <c r="A22" s="33"/>
      <c r="B22" s="19" t="s">
        <v>48</v>
      </c>
      <c r="C22" s="55" t="s">
        <v>53</v>
      </c>
      <c r="D22" s="63"/>
      <c r="E22" s="57">
        <v>175</v>
      </c>
      <c r="F22" s="60" t="s">
        <v>50</v>
      </c>
      <c r="G22" s="61">
        <f>57*1</f>
        <v>57</v>
      </c>
      <c r="H22" s="24">
        <f>E22*G22</f>
        <v>9975</v>
      </c>
      <c r="J22" s="68"/>
      <c r="K22" s="67"/>
    </row>
    <row r="23" customFormat="1" ht="16.5" spans="1:11">
      <c r="A23" s="33"/>
      <c r="B23" s="19" t="s">
        <v>41</v>
      </c>
      <c r="C23" s="55" t="s">
        <v>42</v>
      </c>
      <c r="D23" s="63"/>
      <c r="E23" s="57">
        <v>1500</v>
      </c>
      <c r="F23" s="60" t="s">
        <v>43</v>
      </c>
      <c r="G23" s="61">
        <v>1</v>
      </c>
      <c r="H23" s="24">
        <f>E23*G23</f>
        <v>1500</v>
      </c>
      <c r="J23" s="68"/>
      <c r="K23" s="67"/>
    </row>
    <row r="24" customFormat="1" ht="16.5" spans="1:11">
      <c r="A24" s="33"/>
      <c r="B24" s="19" t="s">
        <v>44</v>
      </c>
      <c r="C24" s="55" t="s">
        <v>45</v>
      </c>
      <c r="D24" s="63"/>
      <c r="E24" s="57">
        <v>1900</v>
      </c>
      <c r="F24" s="60" t="s">
        <v>43</v>
      </c>
      <c r="G24" s="61">
        <v>1</v>
      </c>
      <c r="H24" s="24">
        <f>E24*G24</f>
        <v>1900</v>
      </c>
      <c r="J24" s="68"/>
      <c r="K24" s="67"/>
    </row>
    <row r="25" customFormat="1" ht="16.5" spans="1:8">
      <c r="A25" s="33"/>
      <c r="B25" s="64" t="s">
        <v>51</v>
      </c>
      <c r="C25" s="65"/>
      <c r="D25" s="65"/>
      <c r="E25" s="65"/>
      <c r="F25" s="65"/>
      <c r="G25" s="66"/>
      <c r="H25" s="28">
        <f>SUM(H20:H24)</f>
        <v>38675</v>
      </c>
    </row>
    <row r="26" spans="2:8">
      <c r="B26" s="29" t="s">
        <v>11</v>
      </c>
      <c r="C26" s="30"/>
      <c r="D26" s="30"/>
      <c r="E26" s="30"/>
      <c r="F26" s="30"/>
      <c r="G26" s="30"/>
      <c r="H26" s="31">
        <f>H18+H25</f>
        <v>118225</v>
      </c>
    </row>
    <row r="30" ht="16.5" spans="2:5">
      <c r="B30" s="48"/>
      <c r="C30" s="49"/>
      <c r="D30" s="49"/>
      <c r="E30" s="50"/>
    </row>
    <row r="31" ht="16.5" spans="2:5">
      <c r="B31" s="4"/>
      <c r="C31" s="51"/>
      <c r="D31" s="51"/>
      <c r="E31" s="52"/>
    </row>
    <row r="32" ht="16.5" spans="2:5">
      <c r="B32" s="4"/>
      <c r="C32" s="51"/>
      <c r="D32" s="51"/>
      <c r="E32" s="52"/>
    </row>
    <row r="33" ht="16.5" spans="2:5">
      <c r="B33" s="4"/>
      <c r="C33" s="51"/>
      <c r="D33" s="51"/>
      <c r="E33" s="52"/>
    </row>
    <row r="34" ht="16.5" spans="2:5">
      <c r="B34" s="4"/>
      <c r="C34" s="51"/>
      <c r="D34" s="51"/>
      <c r="E34" s="52"/>
    </row>
    <row r="35" ht="16.5" spans="2:5">
      <c r="B35" s="4"/>
      <c r="C35" s="53"/>
      <c r="D35" s="53"/>
      <c r="E35" s="52"/>
    </row>
  </sheetData>
  <mergeCells count="8">
    <mergeCell ref="B1:C1"/>
    <mergeCell ref="B8:H8"/>
    <mergeCell ref="B18:G18"/>
    <mergeCell ref="B19:H19"/>
    <mergeCell ref="B25:G25"/>
    <mergeCell ref="B26:G26"/>
    <mergeCell ref="D9:D17"/>
    <mergeCell ref="D20:D24"/>
  </mergeCells>
  <hyperlinks>
    <hyperlink ref="C4" r:id="rId1" display="Winnie.yang@ubs-cn.com"/>
  </hyperlinks>
  <pageMargins left="0.75" right="0.75" top="1" bottom="1" header="0.3" footer="0.3"/>
  <pageSetup paperSize="9" scale="9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C31" sqref="C31"/>
    </sheetView>
  </sheetViews>
  <sheetFormatPr defaultColWidth="8.9" defaultRowHeight="17.25" outlineLevelCol="7"/>
  <cols>
    <col min="1" max="1" width="5.1" style="33" customWidth="1"/>
    <col min="2" max="2" width="26.1" style="34" customWidth="1"/>
    <col min="3" max="3" width="37.5" style="35" customWidth="1"/>
    <col min="4" max="4" width="16.9" style="35" customWidth="1"/>
    <col min="5" max="5" width="11" style="34" customWidth="1"/>
    <col min="6" max="6" width="8.4" style="34" customWidth="1"/>
    <col min="7" max="7" width="10.1" style="36" customWidth="1"/>
    <col min="8" max="8" width="14.9" style="36" customWidth="1"/>
  </cols>
  <sheetData>
    <row r="1" ht="37.5" customHeight="1" spans="2:8">
      <c r="B1" s="37" t="s">
        <v>0</v>
      </c>
      <c r="C1" s="37"/>
      <c r="D1" s="38"/>
      <c r="E1" s="38"/>
      <c r="F1" s="38"/>
      <c r="G1" s="38"/>
      <c r="H1" s="38"/>
    </row>
    <row r="2" ht="16.5" spans="2:8">
      <c r="B2" s="39" t="s">
        <v>1</v>
      </c>
      <c r="C2" s="4" t="s">
        <v>2</v>
      </c>
      <c r="D2" s="40"/>
      <c r="E2" s="41"/>
      <c r="F2" s="41"/>
      <c r="G2" s="6"/>
      <c r="H2" s="6"/>
    </row>
    <row r="3" ht="16.5" spans="2:8">
      <c r="B3" s="39" t="s">
        <v>19</v>
      </c>
      <c r="C3" s="4" t="s">
        <v>4</v>
      </c>
      <c r="D3" s="42"/>
      <c r="E3" s="41"/>
      <c r="F3" s="41"/>
      <c r="G3" s="6"/>
      <c r="H3" s="6"/>
    </row>
    <row r="4" s="32" customFormat="1" ht="16.5" customHeight="1" spans="2:8">
      <c r="B4" s="8" t="s">
        <v>5</v>
      </c>
      <c r="C4" s="9" t="s">
        <v>6</v>
      </c>
      <c r="D4" s="8"/>
      <c r="E4" s="8"/>
      <c r="F4" s="8"/>
      <c r="G4" s="8"/>
      <c r="H4" s="8"/>
    </row>
    <row r="5" s="32" customFormat="1" ht="16.5" customHeight="1" spans="2:8">
      <c r="B5" s="8" t="s">
        <v>7</v>
      </c>
      <c r="C5" s="10"/>
      <c r="D5" s="8"/>
      <c r="E5" s="8"/>
      <c r="F5" s="8"/>
      <c r="G5" s="8"/>
      <c r="H5" s="8"/>
    </row>
    <row r="6" s="32" customFormat="1" ht="16.5" customHeight="1" spans="2:8">
      <c r="B6" s="11"/>
      <c r="C6" s="11"/>
      <c r="D6" s="11"/>
      <c r="E6" s="11"/>
      <c r="F6" s="11"/>
      <c r="G6" s="11"/>
      <c r="H6" s="11"/>
    </row>
    <row r="7" s="32" customFormat="1" ht="39" customHeight="1" spans="2:8">
      <c r="B7" s="12" t="s">
        <v>8</v>
      </c>
      <c r="C7" s="13" t="s">
        <v>20</v>
      </c>
      <c r="D7" s="13" t="s">
        <v>21</v>
      </c>
      <c r="E7" s="14" t="s">
        <v>22</v>
      </c>
      <c r="F7" s="14" t="s">
        <v>23</v>
      </c>
      <c r="G7" s="14" t="s">
        <v>24</v>
      </c>
      <c r="H7" s="15" t="s">
        <v>25</v>
      </c>
    </row>
    <row r="8" ht="33.75" customHeight="1" spans="2:8">
      <c r="B8" s="43" t="s">
        <v>54</v>
      </c>
      <c r="C8" s="44"/>
      <c r="D8" s="44"/>
      <c r="E8" s="44"/>
      <c r="F8" s="44"/>
      <c r="G8" s="44"/>
      <c r="H8" s="45"/>
    </row>
    <row r="9" ht="14.25" spans="2:8">
      <c r="B9" s="46" t="s">
        <v>55</v>
      </c>
      <c r="C9" s="47"/>
      <c r="D9" s="20">
        <v>2021</v>
      </c>
      <c r="E9" s="21">
        <v>250</v>
      </c>
      <c r="F9" s="22" t="s">
        <v>56</v>
      </c>
      <c r="G9" s="23">
        <v>30</v>
      </c>
      <c r="H9" s="24">
        <f>E9*G9</f>
        <v>7500</v>
      </c>
    </row>
    <row r="10" spans="2:8">
      <c r="B10" s="29" t="s">
        <v>11</v>
      </c>
      <c r="C10" s="30"/>
      <c r="D10" s="30"/>
      <c r="E10" s="30"/>
      <c r="F10" s="30"/>
      <c r="G10" s="30"/>
      <c r="H10" s="31">
        <f>SUM(H9:H9)</f>
        <v>7500</v>
      </c>
    </row>
    <row r="14" ht="16.5" spans="2:5">
      <c r="B14" s="48"/>
      <c r="C14" s="49"/>
      <c r="D14" s="49"/>
      <c r="E14" s="50"/>
    </row>
    <row r="15" ht="16.5" spans="2:5">
      <c r="B15" s="4"/>
      <c r="C15" s="51"/>
      <c r="D15" s="51"/>
      <c r="E15" s="52"/>
    </row>
    <row r="16" ht="16.5" spans="2:5">
      <c r="B16" s="4"/>
      <c r="C16" s="51"/>
      <c r="D16" s="51"/>
      <c r="E16" s="52"/>
    </row>
    <row r="17" ht="16.5" spans="2:5">
      <c r="B17" s="4"/>
      <c r="C17" s="51"/>
      <c r="D17" s="51"/>
      <c r="E17" s="52"/>
    </row>
    <row r="18" ht="16.5" spans="2:5">
      <c r="B18" s="4"/>
      <c r="C18" s="51"/>
      <c r="D18" s="51"/>
      <c r="E18" s="52"/>
    </row>
    <row r="19" ht="16.5" spans="2:5">
      <c r="B19" s="4"/>
      <c r="C19" s="53"/>
      <c r="D19" s="53"/>
      <c r="E19" s="52"/>
    </row>
  </sheetData>
  <mergeCells count="3">
    <mergeCell ref="B1:C1"/>
    <mergeCell ref="B8:H8"/>
    <mergeCell ref="B10:G10"/>
  </mergeCells>
  <hyperlinks>
    <hyperlink ref="C4" r:id="rId1" display="Winnie.yang@ubs-cn.com"/>
  </hyperlinks>
  <pageMargins left="0.75" right="0.75" top="1" bottom="1" header="0.3" footer="0.3"/>
  <pageSetup paperSize="9" scale="9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1"/>
  <sheetViews>
    <sheetView workbookViewId="0">
      <selection activeCell="C21" sqref="C21"/>
    </sheetView>
  </sheetViews>
  <sheetFormatPr defaultColWidth="9" defaultRowHeight="14.25" outlineLevelCol="7"/>
  <cols>
    <col min="2" max="2" width="26.375" customWidth="1"/>
    <col min="3" max="3" width="42.375" customWidth="1"/>
    <col min="4" max="4" width="16.5" customWidth="1"/>
    <col min="5" max="5" width="12.75" customWidth="1"/>
    <col min="6" max="6" width="11.25" customWidth="1"/>
    <col min="7" max="7" width="12.5" customWidth="1"/>
    <col min="8" max="8" width="14.625" customWidth="1"/>
  </cols>
  <sheetData>
    <row r="1" ht="35" customHeight="1" spans="2:8">
      <c r="B1" s="1" t="s">
        <v>0</v>
      </c>
      <c r="C1" s="1"/>
      <c r="D1" s="2"/>
      <c r="E1" s="2"/>
      <c r="F1" s="2"/>
      <c r="G1" s="2"/>
      <c r="H1" s="2"/>
    </row>
    <row r="2" ht="16.5" spans="2:8">
      <c r="B2" s="3" t="s">
        <v>1</v>
      </c>
      <c r="C2" s="4" t="s">
        <v>2</v>
      </c>
      <c r="D2" s="5"/>
      <c r="E2" s="6"/>
      <c r="F2" s="6"/>
      <c r="G2" s="6"/>
      <c r="H2" s="6"/>
    </row>
    <row r="3" ht="16.5" spans="2:8">
      <c r="B3" s="3" t="s">
        <v>19</v>
      </c>
      <c r="C3" s="4" t="s">
        <v>4</v>
      </c>
      <c r="D3" s="7"/>
      <c r="E3" s="6"/>
      <c r="F3" s="6"/>
      <c r="G3" s="6"/>
      <c r="H3" s="6"/>
    </row>
    <row r="4" ht="16.5" spans="2:8">
      <c r="B4" s="8" t="s">
        <v>5</v>
      </c>
      <c r="C4" s="9" t="s">
        <v>6</v>
      </c>
      <c r="D4" s="8"/>
      <c r="E4" s="8"/>
      <c r="F4" s="8"/>
      <c r="G4" s="8"/>
      <c r="H4" s="8"/>
    </row>
    <row r="5" ht="16.5" spans="2:8">
      <c r="B5" s="8" t="s">
        <v>7</v>
      </c>
      <c r="C5" s="10"/>
      <c r="D5" s="8"/>
      <c r="E5" s="8"/>
      <c r="F5" s="8"/>
      <c r="G5" s="8"/>
      <c r="H5" s="8"/>
    </row>
    <row r="6" ht="17.25" spans="2:8">
      <c r="B6" s="11"/>
      <c r="C6" s="11"/>
      <c r="D6" s="11"/>
      <c r="E6" s="11"/>
      <c r="F6" s="11"/>
      <c r="G6" s="11"/>
      <c r="H6" s="11"/>
    </row>
    <row r="7" ht="57" customHeight="1" spans="2:8">
      <c r="B7" s="12" t="s">
        <v>8</v>
      </c>
      <c r="C7" s="13" t="s">
        <v>20</v>
      </c>
      <c r="D7" s="13" t="s">
        <v>21</v>
      </c>
      <c r="E7" s="14" t="s">
        <v>22</v>
      </c>
      <c r="F7" s="14" t="s">
        <v>23</v>
      </c>
      <c r="G7" s="14" t="s">
        <v>24</v>
      </c>
      <c r="H7" s="15" t="s">
        <v>25</v>
      </c>
    </row>
    <row r="8" ht="19" customHeight="1" spans="2:8">
      <c r="B8" s="16" t="s">
        <v>57</v>
      </c>
      <c r="C8" s="17"/>
      <c r="D8" s="17"/>
      <c r="E8" s="17"/>
      <c r="F8" s="17"/>
      <c r="G8" s="17"/>
      <c r="H8" s="18"/>
    </row>
    <row r="9" ht="16.5" spans="2:8">
      <c r="B9" s="19" t="s">
        <v>57</v>
      </c>
      <c r="C9" s="19" t="s">
        <v>58</v>
      </c>
      <c r="D9" s="20"/>
      <c r="E9" s="21">
        <v>5000</v>
      </c>
      <c r="F9" s="22" t="s">
        <v>29</v>
      </c>
      <c r="G9" s="23">
        <v>1</v>
      </c>
      <c r="H9" s="24">
        <f>E9*G9</f>
        <v>5000</v>
      </c>
    </row>
    <row r="10" ht="16.5" spans="2:8">
      <c r="B10" s="25" t="s">
        <v>51</v>
      </c>
      <c r="C10" s="26"/>
      <c r="D10" s="26"/>
      <c r="E10" s="26"/>
      <c r="F10" s="26"/>
      <c r="G10" s="27"/>
      <c r="H10" s="28">
        <f>SUM(H9:H9)</f>
        <v>5000</v>
      </c>
    </row>
    <row r="11" ht="17.25" spans="2:8">
      <c r="B11" s="29" t="s">
        <v>11</v>
      </c>
      <c r="C11" s="30"/>
      <c r="D11" s="30"/>
      <c r="E11" s="30"/>
      <c r="F11" s="30"/>
      <c r="G11" s="30"/>
      <c r="H11" s="31">
        <f>H10</f>
        <v>5000</v>
      </c>
    </row>
  </sheetData>
  <mergeCells count="4">
    <mergeCell ref="B1:C1"/>
    <mergeCell ref="B8:H8"/>
    <mergeCell ref="B10:G10"/>
    <mergeCell ref="B11:G11"/>
  </mergeCells>
  <hyperlinks>
    <hyperlink ref="C4" r:id="rId1" display="Winnie.yang@ubs-cn.com"/>
  </hyperlink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Video</vt:lpstr>
      <vt:lpstr>Staffing Fee</vt:lpstr>
      <vt:lpstr>Non Ratecard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小野那个野</cp:lastModifiedBy>
  <dcterms:created xsi:type="dcterms:W3CDTF">2016-06-29T09:42:00Z</dcterms:created>
  <cp:lastPrinted>2021-01-08T06:16:00Z</cp:lastPrinted>
  <dcterms:modified xsi:type="dcterms:W3CDTF">2024-03-25T06:18:39Z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3353DE1837F44106975B78FA5F613614_13</vt:lpwstr>
  </property>
</Properties>
</file>