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【UBS】2018.5-至今\1、【PartA】GET Project\3、【AstraZeneca阿斯利康】\HedyHe10、2021阿斯利康芙仕得推广幻灯制作美化\2、Finance\"/>
    </mc:Choice>
  </mc:AlternateContent>
  <bookViews>
    <workbookView xWindow="120" yWindow="60" windowWidth="24240" windowHeight="11655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D6" i="5" l="1"/>
  <c r="C7" i="5"/>
  <c r="C6" i="5"/>
  <c r="J31" i="5"/>
  <c r="J32" i="5" s="1"/>
  <c r="J24" i="5"/>
  <c r="J25" i="5"/>
  <c r="J26" i="5"/>
  <c r="J27" i="5"/>
  <c r="J28" i="5"/>
  <c r="J23" i="5"/>
  <c r="J22" i="5"/>
  <c r="J21" i="5"/>
  <c r="J20" i="5"/>
  <c r="J19" i="5"/>
  <c r="J18" i="5"/>
  <c r="J17" i="5"/>
  <c r="J14" i="5"/>
  <c r="J15" i="5"/>
  <c r="J16" i="5"/>
  <c r="J13" i="5"/>
  <c r="J29" i="5" l="1"/>
  <c r="D5" i="5" s="1"/>
  <c r="J34" i="5" l="1"/>
  <c r="D7" i="5" s="1"/>
  <c r="J36" i="5" l="1"/>
  <c r="D8" i="5" s="1"/>
  <c r="C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H1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<sst xmlns="http://schemas.openxmlformats.org/spreadsheetml/2006/main" count="73" uniqueCount="47">
  <si>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</si>
  <si>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</si>
  <si>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</si>
  <si>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</si>
  <si>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</si>
  <si>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</si>
  <si>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Quotation Summary 报价总表</t>
    <phoneticPr fontId="4" type="noConversion"/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</si>
  <si>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</si>
  <si>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</si>
  <si>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</si>
  <si>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</si>
  <si>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Total(RMB)</t>
    <phoneticPr fontId="1" type="noConversion"/>
  </si>
  <si>
    <t>Total Amount</t>
    <phoneticPr fontId="1" type="noConversion"/>
  </si>
  <si>
    <t>页</t>
    <phoneticPr fontId="1" type="noConversion"/>
  </si>
  <si>
    <t>Unit Price</t>
    <phoneticPr fontId="1" type="noConversion"/>
  </si>
  <si>
    <t>医学幻灯制作</t>
    <phoneticPr fontId="1" type="noConversion"/>
  </si>
  <si>
    <t>Total：</t>
    <phoneticPr fontId="1" type="noConversion"/>
  </si>
  <si>
    <t>总计 Total</t>
    <phoneticPr fontId="1" type="noConversion"/>
  </si>
  <si>
    <t>科室会幻灯</t>
  </si>
  <si>
    <t>预计40P/套，其中24P从无到有</t>
    <phoneticPr fontId="1" type="noConversion"/>
  </si>
  <si>
    <t>1-1</t>
    <phoneticPr fontId="1" type="noConversion"/>
  </si>
  <si>
    <t>城市会幻灯</t>
  </si>
  <si>
    <t>1-2</t>
    <phoneticPr fontId="1" type="noConversion"/>
  </si>
  <si>
    <t>虚拟病例幻灯</t>
  </si>
  <si>
    <t>预计10P，从无到有</t>
    <phoneticPr fontId="1" type="noConversion"/>
  </si>
  <si>
    <t>1-3</t>
    <phoneticPr fontId="1" type="noConversion"/>
  </si>
  <si>
    <t>创意设计</t>
    <phoneticPr fontId="1" type="noConversion"/>
  </si>
  <si>
    <t>注射流程指引卡</t>
  </si>
  <si>
    <t>页面设计</t>
    <phoneticPr fontId="1" type="noConversion"/>
  </si>
  <si>
    <t>页</t>
    <phoneticPr fontId="1" type="noConversion"/>
  </si>
  <si>
    <t>有素材，重新设计</t>
    <phoneticPr fontId="1" type="noConversion"/>
  </si>
  <si>
    <t>2-1</t>
    <phoneticPr fontId="1" type="noConversion"/>
  </si>
  <si>
    <t>税 Tax</t>
    <phoneticPr fontId="1" type="noConversion"/>
  </si>
  <si>
    <t>1、芙仕得HR+晚期内分泌治疗基石</t>
    <phoneticPr fontId="1" type="noConversion"/>
  </si>
  <si>
    <t>2、内分泌治疗药物作用机制</t>
    <phoneticPr fontId="1" type="noConversion"/>
  </si>
  <si>
    <t>1、晚期HR+乳腺癌一线内分泌治疗方案选择</t>
    <phoneticPr fontId="1" type="noConversion"/>
  </si>
  <si>
    <t>2、晚期化疗后维持方案选择</t>
    <phoneticPr fontId="1" type="noConversion"/>
  </si>
  <si>
    <r>
      <t>3、</t>
    </r>
    <r>
      <rPr>
        <sz val="7"/>
        <rFont val="微软雅黑"/>
        <family val="2"/>
        <charset val="134"/>
      </rPr>
      <t xml:space="preserve"> </t>
    </r>
    <r>
      <rPr>
        <sz val="12"/>
        <rFont val="微软雅黑"/>
        <family val="2"/>
        <charset val="134"/>
      </rPr>
      <t>晚期单药治疗选择</t>
    </r>
    <phoneticPr fontId="1" type="noConversion"/>
  </si>
  <si>
    <t>1、新诊断晚期病例</t>
    <phoneticPr fontId="1" type="noConversion"/>
  </si>
  <si>
    <t>2、首次复发转移病例</t>
    <phoneticPr fontId="1" type="noConversion"/>
  </si>
  <si>
    <t>3、骨转移病例</t>
    <phoneticPr fontId="1" type="noConversion"/>
  </si>
  <si>
    <t>4、软组织转移病例</t>
    <phoneticPr fontId="1" type="noConversion"/>
  </si>
  <si>
    <t>5、内脏转移病例</t>
    <phoneticPr fontId="1" type="noConversion"/>
  </si>
  <si>
    <t>6、晚期一线治疗失败后病例</t>
    <phoneticPr fontId="1" type="noConversion"/>
  </si>
  <si>
    <t>2</t>
    <phoneticPr fontId="1" type="noConversion"/>
  </si>
  <si>
    <t>3</t>
    <phoneticPr fontId="1" type="noConversion"/>
  </si>
  <si>
    <t>上海麦田公共关系咨询有限公司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</si>
</sst>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7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30" fillId="0" borderId="0" xfId="0" applyFont="1" applyAlignment="1">
      <alignment horizontal="right" wrapText="1"/>
    </xf>
    <xf numFmtId="0" fontId="30" fillId="0" borderId="0" xfId="0" applyFont="1" applyFill="1" applyBorder="1" applyAlignment="1">
      <alignment wrapText="1"/>
    </xf>
    <xf numFmtId="0" fontId="31" fillId="25" borderId="1" xfId="0" applyFont="1" applyFill="1" applyBorder="1" applyAlignment="1">
      <alignment horizontal="center" vertical="center" wrapText="1"/>
    </xf>
    <xf numFmtId="177" fontId="33" fillId="25" borderId="1" xfId="0" applyNumberFormat="1" applyFont="1" applyFill="1" applyBorder="1" applyAlignment="1">
      <alignment horizontal="center" vertical="center" wrapText="1"/>
    </xf>
    <xf numFmtId="0" fontId="30" fillId="0" borderId="0" xfId="0" applyFont="1" applyBorder="1" applyAlignment="1">
      <alignment wrapText="1"/>
    </xf>
    <xf numFmtId="43" fontId="30" fillId="0" borderId="0" xfId="62" applyNumberFormat="1" applyFont="1" applyBorder="1" applyAlignment="1"/>
    <xf numFmtId="0" fontId="30" fillId="0" borderId="0" xfId="0" applyFont="1" applyAlignment="1"/>
    <xf numFmtId="0" fontId="30" fillId="0" borderId="0" xfId="0" applyFont="1" applyBorder="1" applyAlignment="1"/>
    <xf numFmtId="177" fontId="31" fillId="25" borderId="1" xfId="0" applyNumberFormat="1" applyFont="1" applyFill="1" applyBorder="1" applyAlignment="1">
      <alignment vertical="center" wrapText="1"/>
    </xf>
    <xf numFmtId="0" fontId="34" fillId="26" borderId="1" xfId="0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/>
    <xf numFmtId="0" fontId="30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49" fontId="31" fillId="24" borderId="11" xfId="0" applyNumberFormat="1" applyFont="1" applyFill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wrapText="1"/>
    </xf>
    <xf numFmtId="49" fontId="30" fillId="0" borderId="0" xfId="0" applyNumberFormat="1" applyFont="1" applyBorder="1" applyAlignment="1">
      <alignment horizontal="center" wrapText="1"/>
    </xf>
    <xf numFmtId="49" fontId="30" fillId="0" borderId="0" xfId="0" applyNumberFormat="1" applyFont="1" applyBorder="1" applyAlignment="1">
      <alignment horizontal="center"/>
    </xf>
    <xf numFmtId="49" fontId="31" fillId="25" borderId="1" xfId="0" applyNumberFormat="1" applyFont="1" applyFill="1" applyBorder="1" applyAlignment="1">
      <alignment horizontal="center" vertical="center" wrapText="1"/>
    </xf>
    <xf numFmtId="49" fontId="34" fillId="26" borderId="1" xfId="0" applyNumberFormat="1" applyFont="1" applyFill="1" applyBorder="1" applyAlignment="1">
      <alignment horizontal="center" vertical="center"/>
    </xf>
    <xf numFmtId="49" fontId="30" fillId="0" borderId="0" xfId="0" applyNumberFormat="1" applyFont="1"/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>
      <alignment horizontal="center" vertical="center"/>
    </xf>
    <xf numFmtId="0" fontId="30" fillId="27" borderId="1" xfId="62" applyNumberFormat="1" applyFont="1" applyFill="1" applyBorder="1" applyAlignment="1">
      <alignment horizontal="center" vertical="center"/>
    </xf>
    <xf numFmtId="179" fontId="30" fillId="0" borderId="1" xfId="0" applyNumberFormat="1" applyFont="1" applyFill="1" applyBorder="1" applyAlignment="1">
      <alignment vertical="center"/>
    </xf>
    <xf numFmtId="179" fontId="34" fillId="0" borderId="1" xfId="0" applyNumberFormat="1" applyFont="1" applyBorder="1" applyAlignment="1"/>
    <xf numFmtId="180" fontId="39" fillId="0" borderId="12" xfId="0" applyNumberFormat="1" applyFont="1" applyFill="1" applyBorder="1" applyAlignment="1"/>
    <xf numFmtId="0" fontId="31" fillId="25" borderId="1" xfId="0" applyFont="1" applyFill="1" applyBorder="1" applyAlignment="1">
      <alignment vertical="center" wrapText="1"/>
    </xf>
    <xf numFmtId="0" fontId="30" fillId="26" borderId="1" xfId="0" applyFont="1" applyFill="1" applyBorder="1" applyAlignment="1">
      <alignment horizontal="center" vertical="center"/>
    </xf>
    <xf numFmtId="177" fontId="30" fillId="26" borderId="1" xfId="0" applyNumberFormat="1" applyFont="1" applyFill="1" applyBorder="1" applyAlignment="1">
      <alignment horizontal="center" vertical="center"/>
    </xf>
    <xf numFmtId="178" fontId="34" fillId="26" borderId="1" xfId="0" applyNumberFormat="1" applyFont="1" applyFill="1" applyBorder="1" applyAlignment="1"/>
    <xf numFmtId="0" fontId="31" fillId="24" borderId="11" xfId="0" applyFont="1" applyFill="1" applyBorder="1" applyAlignment="1">
      <alignment vertical="center"/>
    </xf>
    <xf numFmtId="0" fontId="30" fillId="0" borderId="11" xfId="0" applyFont="1" applyBorder="1" applyAlignment="1">
      <alignment vertical="center" wrapText="1"/>
    </xf>
    <xf numFmtId="0" fontId="31" fillId="24" borderId="1" xfId="0" applyFont="1" applyFill="1" applyBorder="1" applyAlignment="1">
      <alignment vertical="center"/>
    </xf>
    <xf numFmtId="176" fontId="30" fillId="0" borderId="1" xfId="62" applyFont="1" applyBorder="1" applyAlignment="1"/>
    <xf numFmtId="0" fontId="29" fillId="0" borderId="0" xfId="0" applyFont="1" applyAlignment="1"/>
    <xf numFmtId="0" fontId="34" fillId="0" borderId="11" xfId="0" applyFont="1" applyBorder="1" applyAlignment="1">
      <alignment vertical="center" wrapText="1"/>
    </xf>
    <xf numFmtId="176" fontId="34" fillId="0" borderId="1" xfId="62" applyFont="1" applyBorder="1" applyAlignment="1"/>
    <xf numFmtId="0" fontId="29" fillId="0" borderId="13" xfId="0" applyFont="1" applyFill="1" applyBorder="1" applyAlignment="1">
      <alignment horizontal="center" wrapText="1"/>
    </xf>
    <xf numFmtId="0" fontId="30" fillId="0" borderId="14" xfId="0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4" fillId="26" borderId="1" xfId="0" applyNumberFormat="1" applyFont="1" applyFill="1" applyBorder="1" applyAlignment="1">
      <alignment horizontal="center" vertical="center"/>
    </xf>
    <xf numFmtId="9" fontId="34" fillId="26" borderId="1" xfId="0" applyNumberFormat="1" applyFont="1" applyFill="1" applyBorder="1" applyAlignment="1">
      <alignment horizontal="left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30" fillId="0" borderId="14" xfId="0" applyNumberFormat="1" applyFont="1" applyFill="1" applyBorder="1" applyAlignment="1">
      <alignment horizontal="center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right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8" fillId="29" borderId="1" xfId="0" applyFont="1" applyFill="1" applyBorder="1" applyAlignment="1">
      <alignment horizontal="center" vertical="center"/>
    </xf>
    <xf numFmtId="0" fontId="37" fillId="2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41" fillId="30" borderId="0" xfId="0" applyFont="1" applyFill="1" applyAlignment="1">
      <alignment horizontal="right" wrapText="1"/>
    </xf>
  </cellXfs>
  <cellStyles count="6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6"/>
  <sheetViews>
    <sheetView showGridLines="0" tabSelected="1" zoomScaleNormal="100" workbookViewId="0">
      <selection activeCell="E6" sqref="E6"/>
    </sheetView>
  </sheetViews>
  <sheetFormatPr defaultRowHeight="17.25"/>
  <cols>
    <col min="1" max="1" width="9" style="16"/>
    <col min="2" max="2" width="8.5" style="26" customWidth="1"/>
    <col min="3" max="3" width="32.25" style="16" customWidth="1"/>
    <col min="4" max="4" width="45.75" style="17" customWidth="1"/>
    <col min="5" max="5" width="30.75" style="17" customWidth="1"/>
    <col min="6" max="6" width="13.125" style="16" customWidth="1"/>
    <col min="7" max="9" width="8.375" style="11" customWidth="1"/>
    <col min="10" max="10" width="17.75" style="7" customWidth="1"/>
    <col min="11" max="16384" width="9" style="16"/>
  </cols>
  <sheetData>
    <row r="2" spans="2:10" ht="22.5">
      <c r="B2" s="61" t="s">
        <v>6</v>
      </c>
      <c r="C2" s="61"/>
      <c r="D2" s="42"/>
      <c r="E2" s="42"/>
      <c r="F2" s="42"/>
      <c r="G2" s="42"/>
      <c r="I2" s="16"/>
    </row>
    <row r="3" spans="2:10" ht="35.25">
      <c r="B3" s="18"/>
      <c r="C3" s="1" t="s">
        <v>0</v>
      </c>
      <c r="D3" s="62" t="s">
        <v>46</v>
      </c>
      <c r="E3" s="16"/>
      <c r="I3" s="16"/>
    </row>
    <row r="4" spans="2:10" ht="22.5">
      <c r="B4" s="19" t="s">
        <v>7</v>
      </c>
      <c r="C4" s="38" t="s">
        <v>1</v>
      </c>
      <c r="D4" s="40" t="s">
        <v>2</v>
      </c>
      <c r="E4" s="15"/>
      <c r="F4" s="2"/>
      <c r="G4" s="13"/>
      <c r="H4" s="12"/>
      <c r="I4" s="16"/>
    </row>
    <row r="5" spans="2:10">
      <c r="B5" s="20">
        <v>1</v>
      </c>
      <c r="C5" s="39" t="str">
        <f>C12</f>
        <v>医学幻灯制作</v>
      </c>
      <c r="D5" s="41">
        <f>J29</f>
        <v>134000</v>
      </c>
      <c r="E5" s="14"/>
      <c r="F5" s="6"/>
      <c r="I5" s="16"/>
    </row>
    <row r="6" spans="2:10">
      <c r="B6" s="20" t="s">
        <v>44</v>
      </c>
      <c r="C6" s="39" t="str">
        <f>C30</f>
        <v>创意设计</v>
      </c>
      <c r="D6" s="41">
        <f>J32</f>
        <v>1600</v>
      </c>
      <c r="E6" s="14"/>
      <c r="F6" s="6"/>
      <c r="I6" s="16"/>
    </row>
    <row r="7" spans="2:10" ht="22.5">
      <c r="B7" s="20" t="s">
        <v>45</v>
      </c>
      <c r="C7" s="39" t="str">
        <f>C33</f>
        <v>税 Tax</v>
      </c>
      <c r="D7" s="41">
        <f>J34</f>
        <v>8136</v>
      </c>
      <c r="E7" s="15"/>
      <c r="F7" s="2"/>
      <c r="G7" s="13"/>
      <c r="H7" s="13"/>
      <c r="I7" s="16"/>
    </row>
    <row r="8" spans="2:10" ht="22.5">
      <c r="B8" s="21"/>
      <c r="C8" s="43" t="s">
        <v>17</v>
      </c>
      <c r="D8" s="44">
        <f>J36</f>
        <v>143736</v>
      </c>
      <c r="E8" s="15"/>
      <c r="F8" s="2"/>
      <c r="G8" s="13"/>
      <c r="H8" s="13"/>
      <c r="I8" s="16"/>
    </row>
    <row r="9" spans="2:10">
      <c r="B9" s="22"/>
      <c r="C9" s="5"/>
      <c r="D9" s="14"/>
      <c r="E9" s="14"/>
      <c r="F9" s="6"/>
      <c r="I9" s="16"/>
    </row>
    <row r="10" spans="2:10" ht="45" customHeight="1">
      <c r="B10" s="23"/>
      <c r="C10" s="45" t="s">
        <v>3</v>
      </c>
      <c r="D10" s="15"/>
      <c r="E10" s="15"/>
      <c r="F10" s="2"/>
      <c r="G10" s="13"/>
      <c r="H10" s="13"/>
      <c r="I10" s="16"/>
      <c r="J10" s="8"/>
    </row>
    <row r="11" spans="2:10" ht="30">
      <c r="B11" s="24" t="s">
        <v>4</v>
      </c>
      <c r="C11" s="34" t="s">
        <v>8</v>
      </c>
      <c r="D11" s="34"/>
      <c r="E11" s="3"/>
      <c r="F11" s="3" t="s">
        <v>5</v>
      </c>
      <c r="G11" s="3" t="s">
        <v>9</v>
      </c>
      <c r="H11" s="4" t="s">
        <v>10</v>
      </c>
      <c r="I11" s="4" t="s">
        <v>14</v>
      </c>
      <c r="J11" s="9" t="s">
        <v>11</v>
      </c>
    </row>
    <row r="12" spans="2:10" ht="18">
      <c r="B12" s="25">
        <v>1</v>
      </c>
      <c r="C12" s="10" t="s">
        <v>15</v>
      </c>
      <c r="D12" s="10"/>
      <c r="E12" s="10"/>
      <c r="F12" s="10"/>
      <c r="G12" s="35"/>
      <c r="H12" s="36"/>
      <c r="I12" s="36"/>
      <c r="J12" s="37"/>
    </row>
    <row r="13" spans="2:10">
      <c r="B13" s="53" t="s">
        <v>20</v>
      </c>
      <c r="C13" s="50" t="s">
        <v>18</v>
      </c>
      <c r="D13" s="57" t="s">
        <v>33</v>
      </c>
      <c r="E13" s="57" t="s">
        <v>19</v>
      </c>
      <c r="F13" s="28" t="s">
        <v>13</v>
      </c>
      <c r="G13" s="29">
        <v>24</v>
      </c>
      <c r="H13" s="30">
        <v>1</v>
      </c>
      <c r="I13" s="29">
        <v>600</v>
      </c>
      <c r="J13" s="31">
        <f>I13*G13*H13</f>
        <v>14400</v>
      </c>
    </row>
    <row r="14" spans="2:10">
      <c r="B14" s="54"/>
      <c r="C14" s="51"/>
      <c r="D14" s="58"/>
      <c r="E14" s="58"/>
      <c r="F14" s="28" t="s">
        <v>13</v>
      </c>
      <c r="G14" s="29">
        <v>16</v>
      </c>
      <c r="H14" s="30">
        <v>1</v>
      </c>
      <c r="I14" s="29">
        <v>400</v>
      </c>
      <c r="J14" s="31">
        <f t="shared" ref="J14:J16" si="0">I14*G14*H14</f>
        <v>6400</v>
      </c>
    </row>
    <row r="15" spans="2:10" ht="17.25" customHeight="1">
      <c r="B15" s="54"/>
      <c r="C15" s="51"/>
      <c r="D15" s="57" t="s">
        <v>34</v>
      </c>
      <c r="E15" s="57" t="s">
        <v>19</v>
      </c>
      <c r="F15" s="28" t="s">
        <v>13</v>
      </c>
      <c r="G15" s="29">
        <v>24</v>
      </c>
      <c r="H15" s="30">
        <v>1</v>
      </c>
      <c r="I15" s="29">
        <v>600</v>
      </c>
      <c r="J15" s="31">
        <f t="shared" si="0"/>
        <v>14400</v>
      </c>
    </row>
    <row r="16" spans="2:10">
      <c r="B16" s="55"/>
      <c r="C16" s="52"/>
      <c r="D16" s="58"/>
      <c r="E16" s="58"/>
      <c r="F16" s="28" t="s">
        <v>13</v>
      </c>
      <c r="G16" s="29">
        <v>16</v>
      </c>
      <c r="H16" s="30">
        <v>1</v>
      </c>
      <c r="I16" s="29">
        <v>400</v>
      </c>
      <c r="J16" s="31">
        <f t="shared" si="0"/>
        <v>6400</v>
      </c>
    </row>
    <row r="17" spans="2:10">
      <c r="B17" s="53" t="s">
        <v>22</v>
      </c>
      <c r="C17" s="50" t="s">
        <v>21</v>
      </c>
      <c r="D17" s="57" t="s">
        <v>35</v>
      </c>
      <c r="E17" s="57" t="s">
        <v>19</v>
      </c>
      <c r="F17" s="28" t="s">
        <v>13</v>
      </c>
      <c r="G17" s="29">
        <v>24</v>
      </c>
      <c r="H17" s="30">
        <v>1</v>
      </c>
      <c r="I17" s="29">
        <v>600</v>
      </c>
      <c r="J17" s="31">
        <f>I17*G17*H17</f>
        <v>14400</v>
      </c>
    </row>
    <row r="18" spans="2:10">
      <c r="B18" s="54"/>
      <c r="C18" s="51"/>
      <c r="D18" s="58"/>
      <c r="E18" s="58"/>
      <c r="F18" s="28" t="s">
        <v>13</v>
      </c>
      <c r="G18" s="29">
        <v>16</v>
      </c>
      <c r="H18" s="30">
        <v>1</v>
      </c>
      <c r="I18" s="29">
        <v>400</v>
      </c>
      <c r="J18" s="31">
        <f t="shared" ref="J18" si="1">I18*G18*H18</f>
        <v>6400</v>
      </c>
    </row>
    <row r="19" spans="2:10">
      <c r="B19" s="54"/>
      <c r="C19" s="51"/>
      <c r="D19" s="57" t="s">
        <v>36</v>
      </c>
      <c r="E19" s="57" t="s">
        <v>19</v>
      </c>
      <c r="F19" s="28" t="s">
        <v>13</v>
      </c>
      <c r="G19" s="29">
        <v>24</v>
      </c>
      <c r="H19" s="30">
        <v>1</v>
      </c>
      <c r="I19" s="29">
        <v>600</v>
      </c>
      <c r="J19" s="31">
        <f>I19*G19*H19</f>
        <v>14400</v>
      </c>
    </row>
    <row r="20" spans="2:10">
      <c r="B20" s="54"/>
      <c r="C20" s="51"/>
      <c r="D20" s="58"/>
      <c r="E20" s="58"/>
      <c r="F20" s="28" t="s">
        <v>13</v>
      </c>
      <c r="G20" s="29">
        <v>16</v>
      </c>
      <c r="H20" s="30">
        <v>1</v>
      </c>
      <c r="I20" s="29">
        <v>400</v>
      </c>
      <c r="J20" s="31">
        <f t="shared" ref="J20:J28" si="2">I20*G20*H20</f>
        <v>6400</v>
      </c>
    </row>
    <row r="21" spans="2:10">
      <c r="B21" s="54"/>
      <c r="C21" s="51"/>
      <c r="D21" s="57" t="s">
        <v>37</v>
      </c>
      <c r="E21" s="57" t="s">
        <v>19</v>
      </c>
      <c r="F21" s="28" t="s">
        <v>13</v>
      </c>
      <c r="G21" s="29">
        <v>24</v>
      </c>
      <c r="H21" s="30">
        <v>1</v>
      </c>
      <c r="I21" s="29">
        <v>600</v>
      </c>
      <c r="J21" s="31">
        <f t="shared" si="2"/>
        <v>14400</v>
      </c>
    </row>
    <row r="22" spans="2:10">
      <c r="B22" s="55"/>
      <c r="C22" s="52"/>
      <c r="D22" s="58"/>
      <c r="E22" s="58"/>
      <c r="F22" s="28" t="s">
        <v>13</v>
      </c>
      <c r="G22" s="29">
        <v>16</v>
      </c>
      <c r="H22" s="30">
        <v>1</v>
      </c>
      <c r="I22" s="29">
        <v>400</v>
      </c>
      <c r="J22" s="31">
        <f t="shared" si="2"/>
        <v>6400</v>
      </c>
    </row>
    <row r="23" spans="2:10">
      <c r="B23" s="53" t="s">
        <v>25</v>
      </c>
      <c r="C23" s="50" t="s">
        <v>23</v>
      </c>
      <c r="D23" s="46" t="s">
        <v>38</v>
      </c>
      <c r="E23" s="46" t="s">
        <v>24</v>
      </c>
      <c r="F23" s="28" t="s">
        <v>13</v>
      </c>
      <c r="G23" s="29">
        <v>10</v>
      </c>
      <c r="H23" s="30">
        <v>1</v>
      </c>
      <c r="I23" s="29">
        <v>500</v>
      </c>
      <c r="J23" s="31">
        <f t="shared" si="2"/>
        <v>5000</v>
      </c>
    </row>
    <row r="24" spans="2:10">
      <c r="B24" s="54"/>
      <c r="C24" s="51"/>
      <c r="D24" s="46" t="s">
        <v>39</v>
      </c>
      <c r="E24" s="46" t="s">
        <v>24</v>
      </c>
      <c r="F24" s="28" t="s">
        <v>13</v>
      </c>
      <c r="G24" s="29">
        <v>10</v>
      </c>
      <c r="H24" s="30">
        <v>1</v>
      </c>
      <c r="I24" s="29">
        <v>500</v>
      </c>
      <c r="J24" s="31">
        <f t="shared" si="2"/>
        <v>5000</v>
      </c>
    </row>
    <row r="25" spans="2:10">
      <c r="B25" s="54"/>
      <c r="C25" s="51"/>
      <c r="D25" s="46" t="s">
        <v>40</v>
      </c>
      <c r="E25" s="46" t="s">
        <v>24</v>
      </c>
      <c r="F25" s="28" t="s">
        <v>13</v>
      </c>
      <c r="G25" s="29">
        <v>10</v>
      </c>
      <c r="H25" s="30">
        <v>1</v>
      </c>
      <c r="I25" s="29">
        <v>500</v>
      </c>
      <c r="J25" s="31">
        <f t="shared" si="2"/>
        <v>5000</v>
      </c>
    </row>
    <row r="26" spans="2:10">
      <c r="B26" s="54"/>
      <c r="C26" s="51"/>
      <c r="D26" s="46" t="s">
        <v>41</v>
      </c>
      <c r="E26" s="46" t="s">
        <v>24</v>
      </c>
      <c r="F26" s="28" t="s">
        <v>13</v>
      </c>
      <c r="G26" s="29">
        <v>10</v>
      </c>
      <c r="H26" s="30">
        <v>1</v>
      </c>
      <c r="I26" s="29">
        <v>500</v>
      </c>
      <c r="J26" s="31">
        <f t="shared" si="2"/>
        <v>5000</v>
      </c>
    </row>
    <row r="27" spans="2:10">
      <c r="B27" s="54"/>
      <c r="C27" s="51"/>
      <c r="D27" s="46" t="s">
        <v>42</v>
      </c>
      <c r="E27" s="46" t="s">
        <v>24</v>
      </c>
      <c r="F27" s="28" t="s">
        <v>13</v>
      </c>
      <c r="G27" s="29">
        <v>10</v>
      </c>
      <c r="H27" s="30">
        <v>1</v>
      </c>
      <c r="I27" s="29">
        <v>500</v>
      </c>
      <c r="J27" s="31">
        <f t="shared" si="2"/>
        <v>5000</v>
      </c>
    </row>
    <row r="28" spans="2:10">
      <c r="B28" s="55"/>
      <c r="C28" s="52"/>
      <c r="D28" s="46" t="s">
        <v>43</v>
      </c>
      <c r="E28" s="46" t="s">
        <v>24</v>
      </c>
      <c r="F28" s="28" t="s">
        <v>13</v>
      </c>
      <c r="G28" s="29">
        <v>10</v>
      </c>
      <c r="H28" s="30">
        <v>1</v>
      </c>
      <c r="I28" s="29">
        <v>500</v>
      </c>
      <c r="J28" s="31">
        <f t="shared" si="2"/>
        <v>5000</v>
      </c>
    </row>
    <row r="29" spans="2:10" ht="18">
      <c r="B29" s="56" t="s">
        <v>16</v>
      </c>
      <c r="C29" s="56"/>
      <c r="D29" s="56"/>
      <c r="E29" s="56"/>
      <c r="F29" s="56"/>
      <c r="G29" s="56"/>
      <c r="H29" s="56"/>
      <c r="I29" s="56"/>
      <c r="J29" s="32">
        <f>SUM(J13:J28)</f>
        <v>134000</v>
      </c>
    </row>
    <row r="30" spans="2:10" ht="18">
      <c r="B30" s="48">
        <v>2</v>
      </c>
      <c r="C30" s="10" t="s">
        <v>26</v>
      </c>
      <c r="D30" s="10"/>
      <c r="E30" s="10"/>
      <c r="F30" s="10"/>
      <c r="G30" s="35"/>
      <c r="H30" s="36"/>
      <c r="I30" s="36"/>
      <c r="J30" s="37"/>
    </row>
    <row r="31" spans="2:10">
      <c r="B31" s="47" t="s">
        <v>31</v>
      </c>
      <c r="C31" s="27" t="s">
        <v>28</v>
      </c>
      <c r="D31" s="16" t="s">
        <v>27</v>
      </c>
      <c r="E31" s="46" t="s">
        <v>30</v>
      </c>
      <c r="F31" s="28" t="s">
        <v>29</v>
      </c>
      <c r="G31" s="29">
        <v>2</v>
      </c>
      <c r="H31" s="30">
        <v>1</v>
      </c>
      <c r="I31" s="29">
        <v>800</v>
      </c>
      <c r="J31" s="31">
        <f t="shared" ref="J31" si="3">I31*G31*H31</f>
        <v>1600</v>
      </c>
    </row>
    <row r="32" spans="2:10" ht="18">
      <c r="B32" s="56" t="s">
        <v>16</v>
      </c>
      <c r="C32" s="56"/>
      <c r="D32" s="56"/>
      <c r="E32" s="56"/>
      <c r="F32" s="56"/>
      <c r="G32" s="56"/>
      <c r="H32" s="56"/>
      <c r="I32" s="56"/>
      <c r="J32" s="32">
        <f>SUM(J31)</f>
        <v>1600</v>
      </c>
    </row>
    <row r="33" spans="2:10" ht="18">
      <c r="B33" s="48">
        <v>3</v>
      </c>
      <c r="C33" s="10" t="s">
        <v>32</v>
      </c>
      <c r="D33" s="49">
        <v>0.06</v>
      </c>
      <c r="E33" s="10"/>
      <c r="F33" s="10"/>
      <c r="G33" s="35"/>
      <c r="H33" s="36"/>
      <c r="I33" s="36"/>
      <c r="J33" s="37"/>
    </row>
    <row r="34" spans="2:10" ht="18">
      <c r="B34" s="56" t="s">
        <v>16</v>
      </c>
      <c r="C34" s="56"/>
      <c r="D34" s="56"/>
      <c r="E34" s="56"/>
      <c r="F34" s="56"/>
      <c r="G34" s="56"/>
      <c r="H34" s="56"/>
      <c r="I34" s="56"/>
      <c r="J34" s="32">
        <f>(J29+J32)*D33</f>
        <v>8136</v>
      </c>
    </row>
    <row r="35" spans="2:10">
      <c r="B35" s="60"/>
      <c r="C35" s="60"/>
      <c r="D35" s="60"/>
      <c r="E35" s="60"/>
      <c r="F35" s="60"/>
      <c r="G35" s="60"/>
      <c r="H35" s="60"/>
      <c r="I35" s="60"/>
      <c r="J35" s="60"/>
    </row>
    <row r="36" spans="2:10" ht="18">
      <c r="B36" s="59" t="s">
        <v>12</v>
      </c>
      <c r="C36" s="59"/>
      <c r="D36" s="59"/>
      <c r="E36" s="59"/>
      <c r="F36" s="59"/>
      <c r="G36" s="59"/>
      <c r="H36" s="59"/>
      <c r="I36" s="59"/>
      <c r="J36" s="33">
        <f>J29+J32+J34</f>
        <v>143736</v>
      </c>
    </row>
  </sheetData>
  <mergeCells count="22">
    <mergeCell ref="B36:I36"/>
    <mergeCell ref="B34:I34"/>
    <mergeCell ref="B35:J35"/>
    <mergeCell ref="B2:C2"/>
    <mergeCell ref="C17:C22"/>
    <mergeCell ref="B17:B22"/>
    <mergeCell ref="B32:I32"/>
    <mergeCell ref="E13:E14"/>
    <mergeCell ref="E15:E16"/>
    <mergeCell ref="B13:B16"/>
    <mergeCell ref="C13:C16"/>
    <mergeCell ref="D13:D14"/>
    <mergeCell ref="D15:D16"/>
    <mergeCell ref="C23:C28"/>
    <mergeCell ref="B23:B28"/>
    <mergeCell ref="B29:I29"/>
    <mergeCell ref="D17:D18"/>
    <mergeCell ref="D19:D20"/>
    <mergeCell ref="D21:D22"/>
    <mergeCell ref="E17:E18"/>
    <mergeCell ref="E19:E20"/>
    <mergeCell ref="E21:E2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客户部何文青</cp:lastModifiedBy>
  <dcterms:created xsi:type="dcterms:W3CDTF">2014-02-12T08:04:12Z</dcterms:created>
  <dcterms:modified xsi:type="dcterms:W3CDTF">2021-02-24T07:24:48Z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