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arey Ge\AZ\泛福舒\医学制作\"/>
    </mc:Choice>
  </mc:AlternateContent>
  <bookViews>
    <workbookView xWindow="-108" yWindow="-108" windowWidth="19428" windowHeight="10428"/>
  </bookViews>
  <sheets>
    <sheet name="Summary" sheetId="9" r:id="rId1"/>
    <sheet name="Medical" sheetId="1" r:id="rId2"/>
    <sheet name="Creative" sheetId="12" r:id="rId3"/>
    <sheet name="Staffing Fee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9" i="1"/>
  <c r="H53" i="1"/>
  <c r="H57" i="1"/>
  <c r="H14" i="1"/>
  <c r="H10" i="1"/>
  <c r="H17" i="1"/>
  <c r="H43" i="1"/>
  <c r="H47" i="1"/>
  <c r="H33" i="1"/>
  <c r="H37" i="1"/>
  <c r="H23" i="1"/>
  <c r="H27" i="1"/>
  <c r="H58" i="1"/>
  <c r="H27" i="12"/>
  <c r="H24" i="12"/>
  <c r="H10" i="12"/>
  <c r="H17" i="12"/>
  <c r="H14" i="12"/>
  <c r="H22" i="1"/>
  <c r="H32" i="1"/>
  <c r="H42" i="1"/>
  <c r="H52" i="1"/>
  <c r="H9" i="12"/>
  <c r="H11" i="12"/>
  <c r="H12" i="12"/>
  <c r="H13" i="12"/>
  <c r="H15" i="12"/>
  <c r="H16" i="12"/>
  <c r="H19" i="12"/>
  <c r="H20" i="12"/>
  <c r="H21" i="12"/>
  <c r="H22" i="12"/>
  <c r="H23" i="12"/>
  <c r="H25" i="12"/>
  <c r="H26" i="12"/>
  <c r="H28" i="12"/>
  <c r="H11" i="1"/>
  <c r="H12" i="1"/>
  <c r="H13" i="1"/>
  <c r="H15" i="1"/>
  <c r="H16" i="1"/>
  <c r="H19" i="1"/>
  <c r="H20" i="1"/>
  <c r="H21" i="1"/>
  <c r="H24" i="1"/>
  <c r="H25" i="1"/>
  <c r="H26" i="1"/>
  <c r="H29" i="1"/>
  <c r="H31" i="1"/>
  <c r="H34" i="1"/>
  <c r="H35" i="1"/>
  <c r="H36" i="1"/>
  <c r="H39" i="1"/>
  <c r="H40" i="1"/>
  <c r="H41" i="1"/>
  <c r="H44" i="1"/>
  <c r="H45" i="1"/>
  <c r="H46" i="1"/>
  <c r="H49" i="1"/>
  <c r="H50" i="1"/>
  <c r="H51" i="1"/>
  <c r="H54" i="1"/>
  <c r="H55" i="1"/>
  <c r="H56" i="1"/>
  <c r="C9" i="9"/>
  <c r="C11" i="9"/>
  <c r="H13" i="7"/>
  <c r="H14" i="7"/>
  <c r="H12" i="7"/>
  <c r="H15" i="7"/>
  <c r="C13" i="9"/>
  <c r="C15" i="9"/>
  <c r="H10" i="7"/>
  <c r="H9" i="7"/>
  <c r="H11" i="7"/>
  <c r="C16" i="9"/>
  <c r="C17" i="9"/>
  <c r="C20" i="9"/>
</calcChain>
</file>

<file path=xl/sharedStrings.xml><?xml version="1.0" encoding="utf-8"?>
<sst xmlns="http://schemas.openxmlformats.org/spreadsheetml/2006/main" count="267" uniqueCount="78">
  <si>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</si>
  <si>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</si>
  <si>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</si>
  <si>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</si>
  <si>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</si>
  <si>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</si>
  <si>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</si>
  <si>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</si>
  <si>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</si>
  <si>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</si>
  <si>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</si>
  <si>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</si>
  <si>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</si>
  <si>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</si>
  <si>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</si>
  <si>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</si>
  <si>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</si>
  <si>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</si>
  <si>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</si>
  <si>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</si>
  <si>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</si>
  <si>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</si>
  <si>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II. Creative</t>
    <phoneticPr fontId="6" type="noConversion"/>
  </si>
  <si>
    <t>页</t>
    <phoneticPr fontId="6" type="noConversion"/>
  </si>
  <si>
    <t>小时</t>
    <phoneticPr fontId="6" type="noConversion"/>
  </si>
  <si>
    <t>根据所提供素材整理、高亮</t>
  </si>
  <si>
    <t>篇</t>
    <phoneticPr fontId="6" type="noConversion"/>
  </si>
  <si>
    <t>根据主题词对相关文献进行检索、阅读、汇总</t>
    <phoneticPr fontId="6" type="noConversion"/>
  </si>
  <si>
    <t>个</t>
    <phoneticPr fontId="6" type="noConversion"/>
  </si>
  <si>
    <t>Medical Manager</t>
    <phoneticPr fontId="6" type="noConversion"/>
  </si>
  <si>
    <t>页</t>
    <phoneticPr fontId="6" type="noConversion"/>
  </si>
  <si>
    <t>幻灯框架整理</t>
    <phoneticPr fontId="6" type="noConversion"/>
  </si>
  <si>
    <t>套</t>
    <phoneticPr fontId="6" type="noConversion"/>
  </si>
  <si>
    <t>页</t>
    <phoneticPr fontId="6" type="noConversion"/>
  </si>
  <si>
    <t>Total</t>
    <phoneticPr fontId="6" type="noConversion"/>
  </si>
  <si>
    <t>Senior Account Executive</t>
    <phoneticPr fontId="6" type="noConversion"/>
  </si>
  <si>
    <t>Account Executive</t>
    <phoneticPr fontId="6" type="noConversion"/>
  </si>
  <si>
    <t>Associate Account Director</t>
    <phoneticPr fontId="6" type="noConversion"/>
  </si>
  <si>
    <t>小时</t>
    <phoneticPr fontId="6" type="noConversion"/>
  </si>
  <si>
    <t>Designer</t>
    <phoneticPr fontId="6" type="noConversion"/>
  </si>
  <si>
    <t>Editor</t>
    <phoneticPr fontId="6" type="noConversion"/>
  </si>
  <si>
    <t>包括设计、排版、完稿，单页尺寸A4</t>
    <phoneticPr fontId="6" type="noConversion"/>
  </si>
  <si>
    <t>Sub-total</t>
    <phoneticPr fontId="6" type="noConversion"/>
  </si>
  <si>
    <t>包括医学编辑及适量文献检索</t>
    <phoneticPr fontId="6" type="noConversion"/>
  </si>
  <si>
    <t>中文原文下载</t>
    <phoneticPr fontId="6" type="noConversion"/>
  </si>
  <si>
    <t>英文原文下载</t>
    <phoneticPr fontId="6" type="noConversion"/>
  </si>
  <si>
    <t>四套翻译PPT制作美化-OM-85MODEOFACTIONONLINETRAININGTOOL</t>
    <phoneticPr fontId="6" type="noConversion"/>
  </si>
  <si>
    <t>幻灯撰写-a. WHEEZING AND ASTHMA EXACERBATIONS TRIGGERED BY INFECTION IN PAEDIATRIC POPULATIONS 45Pages</t>
    <phoneticPr fontId="6" type="noConversion"/>
  </si>
  <si>
    <t>幻灯撰写-b. A potential new management approach for recurrent wheezing and asthma exacerbations 45Pages</t>
    <phoneticPr fontId="6" type="noConversion"/>
  </si>
  <si>
    <t xml:space="preserve">幻灯撰写-c. Epidemiology and disease burden/unmet need of recurrent 
RTIs in vulnerable populations (children and at-risk adults) 45Pages
</t>
    <phoneticPr fontId="6" type="noConversion"/>
  </si>
  <si>
    <t>包括创意、设计、完稿（不包含租图、拍摄等第三方费用）</t>
    <phoneticPr fontId="6" type="noConversion"/>
  </si>
  <si>
    <t>张</t>
    <phoneticPr fontId="6" type="noConversion"/>
  </si>
  <si>
    <t>DA撰写-Less respiratory infection, More activity for your patients(6P) 1Cover+5内页</t>
    <phoneticPr fontId="6" type="noConversion"/>
  </si>
  <si>
    <t>DA撰写-Now more than ever. It’s time to prepare her immune system(12P) 2cover+10内页</t>
    <phoneticPr fontId="6" type="noConversion"/>
  </si>
  <si>
    <t>DA解说词（中文）(new work)</t>
    <phoneticPr fontId="6" type="noConversion"/>
  </si>
  <si>
    <t>包括医学编辑及适量文献检索</t>
    <phoneticPr fontId="6" type="noConversion"/>
  </si>
  <si>
    <t>页</t>
    <phoneticPr fontId="6" type="noConversion"/>
  </si>
  <si>
    <t xml:space="preserve">幻灯撰写-d. Understanding immunomodulation and its place in management of viral RTIs, bacterial complications and recurrent wheezing  45Pages
</t>
    <phoneticPr fontId="6" type="noConversion"/>
  </si>
  <si>
    <t>Fiona：fiona.liu@ubs-cn.com</t>
    <phoneticPr fontId="6" type="noConversion"/>
  </si>
  <si>
    <t>AZ呼吸科泛福舒医学材料制作项目</t>
    <phoneticPr fontId="6" type="noConversion"/>
  </si>
  <si>
    <t>2021.11.28</t>
    <phoneticPr fontId="6" type="noConversion"/>
  </si>
  <si>
    <t>医学Slides英译中(new work)</t>
    <phoneticPr fontId="6" type="noConversion"/>
  </si>
  <si>
    <t>PPT美化（高级美化）(new work)</t>
    <phoneticPr fontId="6" type="noConversion"/>
  </si>
  <si>
    <t>DA类文案撰写(new work)</t>
    <phoneticPr fontId="6" type="noConversion"/>
  </si>
  <si>
    <t>使用Adobe绘图软件进行图标重绘、字体设计等</t>
    <phoneticPr fontId="6" type="noConversion"/>
  </si>
  <si>
    <t>文献标注(new work)</t>
    <phoneticPr fontId="6" type="noConversion"/>
  </si>
  <si>
    <t>主题词检索(new work)</t>
    <phoneticPr fontId="6" type="noConversion"/>
  </si>
  <si>
    <t>全国会幻灯(new work)</t>
    <phoneticPr fontId="6" type="noConversion"/>
  </si>
  <si>
    <t>幻灯片解说词（中文）(new work)</t>
    <phoneticPr fontId="6" type="noConversion"/>
  </si>
  <si>
    <t>产品KV/DA KV (new work)</t>
    <phoneticPr fontId="6" type="noConversion"/>
  </si>
  <si>
    <t>DA内页、手册内页或单页排版 (new work)</t>
    <phoneticPr fontId="6" type="noConversion"/>
  </si>
  <si>
    <t>使用Adobe绘图软件进行图标重绘、字体设计等</t>
    <phoneticPr fontId="6" type="noConversion"/>
  </si>
  <si>
    <t>包括医学编辑及适量文献检索</t>
    <phoneticPr fontId="6" type="noConversion"/>
  </si>
  <si>
    <t>包括医学编辑及适量文献检索</t>
    <phoneticPr fontId="6" type="noConversion"/>
  </si>
  <si>
    <t>使用Adobe绘图软件进行图标重绘、字体设计等</t>
    <phoneticPr fontId="6" type="noConversion"/>
  </si>
  <si>
    <t>根据已有标题提供幻灯大纲</t>
    <phoneticPr fontId="6" type="noConversion"/>
  </si>
  <si>
    <t>适用于年度单项标准报价不涵盖的项目</t>
    <phoneticPr fontId="6" type="noConversion"/>
  </si>
  <si>
    <t>包括翻译、校对、润色，按页计算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</si>
</sst>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</cellStyleXfs>
  <cellXfs count="109">
    <xf numFmtId="0" fontId="0" fillId="0" borderId="0" xfId="0">
      <alignment vertical="center"/>
    </xf>
    <xf numFmtId="0" fontId="10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Fill="1" applyAlignment="1">
      <alignment horizontal="left"/>
    </xf>
    <xf numFmtId="177" fontId="3" fillId="0" borderId="0" xfId="5" applyNumberFormat="1" applyFont="1" applyAlignment="1">
      <alignment horizontal="center"/>
    </xf>
    <xf numFmtId="177" fontId="3" fillId="0" borderId="0" xfId="5" applyNumberFormat="1" applyFont="1" applyFill="1" applyAlignment="1">
      <alignment horizontal="center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/>
    <xf numFmtId="177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7" fontId="5" fillId="0" borderId="0" xfId="5" applyNumberFormat="1" applyFont="1" applyFill="1" applyAlignment="1">
      <alignment horizontal="left"/>
    </xf>
    <xf numFmtId="0" fontId="5" fillId="0" borderId="0" xfId="5" applyFont="1" applyFill="1" applyAlignment="1">
      <alignment horizontal="left" vertical="center" wrapText="1"/>
    </xf>
    <xf numFmtId="0" fontId="5" fillId="0" borderId="0" xfId="5" applyFont="1" applyFill="1" applyAlignment="1">
      <alignment horizontal="left" vertical="center"/>
    </xf>
    <xf numFmtId="177" fontId="5" fillId="0" borderId="0" xfId="5" applyNumberFormat="1" applyFont="1" applyFill="1" applyAlignment="1">
      <alignment horizontal="left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1" fillId="0" borderId="0" xfId="5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0" fontId="11" fillId="0" borderId="8" xfId="6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37" fontId="11" fillId="0" borderId="10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40" fontId="11" fillId="0" borderId="16" xfId="6" applyNumberFormat="1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12" fillId="0" borderId="16" xfId="6" applyFont="1" applyFill="1" applyBorder="1" applyAlignment="1">
      <alignment horizontal="center" vertical="center"/>
    </xf>
    <xf numFmtId="37" fontId="11" fillId="0" borderId="15" xfId="1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13" fillId="0" borderId="0" xfId="4" applyFont="1" applyFill="1"/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7" xfId="0" applyFont="1" applyBorder="1" applyAlignment="1">
      <alignment horizontal="left"/>
    </xf>
    <xf numFmtId="9" fontId="12" fillId="0" borderId="8" xfId="6" applyNumberFormat="1" applyFont="1" applyFill="1" applyBorder="1" applyAlignment="1">
      <alignment horizontal="center" vertical="center"/>
    </xf>
    <xf numFmtId="176" fontId="12" fillId="0" borderId="8" xfId="6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/>
    </xf>
    <xf numFmtId="9" fontId="12" fillId="0" borderId="16" xfId="6" applyNumberFormat="1" applyFont="1" applyFill="1" applyBorder="1" applyAlignment="1">
      <alignment horizontal="center" vertical="center"/>
    </xf>
    <xf numFmtId="176" fontId="12" fillId="0" borderId="16" xfId="6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7" fillId="0" borderId="0" xfId="4" applyFont="1" applyFill="1" applyAlignment="1"/>
    <xf numFmtId="0" fontId="10" fillId="0" borderId="0" xfId="4" applyFill="1" applyAlignment="1">
      <alignment vertical="center"/>
    </xf>
    <xf numFmtId="0" fontId="14" fillId="0" borderId="0" xfId="0" applyFont="1">
      <alignment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center"/>
    </xf>
    <xf numFmtId="0" fontId="2" fillId="2" borderId="10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2" fillId="2" borderId="6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77" fontId="2" fillId="3" borderId="21" xfId="3" applyNumberFormat="1" applyFont="1" applyFill="1" applyBorder="1" applyAlignment="1">
      <alignment horizontal="right" vertical="center"/>
    </xf>
    <xf numFmtId="177" fontId="2" fillId="3" borderId="22" xfId="3" applyNumberFormat="1" applyFont="1" applyFill="1" applyBorder="1" applyAlignment="1">
      <alignment horizontal="right" vertical="center"/>
    </xf>
    <xf numFmtId="177" fontId="2" fillId="3" borderId="23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horizontal="left" vertical="top" wrapText="1"/>
    </xf>
    <xf numFmtId="0" fontId="2" fillId="2" borderId="6" xfId="3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7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D15" sqref="D15"/>
    </sheetView>
  </sheetViews>
  <sheetFormatPr defaultColWidth="8.796875" defaultRowHeight="15.6" x14ac:dyDescent="0.25"/>
  <cols>
    <col min="1" max="1" width="5.09765625" style="2" customWidth="1"/>
    <col min="2" max="2" width="39.59765625" customWidth="1"/>
    <col min="3" max="3" width="35.09765625" style="2" customWidth="1"/>
    <col min="4" max="4" width="19.296875" customWidth="1"/>
  </cols>
  <sheetData>
    <row r="1" spans="2:4" ht="37.5" customHeight="1" x14ac:dyDescent="0.25">
      <c r="B1" s="70" t="s">
        <v>0</v>
      </c>
      <c r="C1" s="70"/>
    </row>
    <row r="2" spans="2:4" x14ac:dyDescent="0.35">
      <c r="B2" s="5" t="s">
        <v>1</v>
      </c>
      <c r="C2" s="6" t="s">
        <v>2</v>
      </c>
    </row>
    <row r="3" spans="2:4" ht="17.399999999999999" x14ac:dyDescent="0.35">
      <c r="B3" s="5" t="s">
        <v>3</v>
      </c>
      <c r="C3" s="6" t="s">
        <v>59</v>
      </c>
      <c r="D3" s="69"/>
    </row>
    <row r="4" spans="2:4" s="1" customFormat="1" ht="16.5" customHeight="1" x14ac:dyDescent="0.35">
      <c r="B4" s="9" t="s">
        <v>4</v>
      </c>
      <c r="C4" s="6" t="s">
        <v>58</v>
      </c>
      <c r="D4" s="6"/>
    </row>
    <row r="5" spans="2:4" s="1" customFormat="1" ht="16.5" customHeight="1" x14ac:dyDescent="0.35">
      <c r="B5" s="9" t="s">
        <v>5</v>
      </c>
      <c r="C5" s="6" t="s">
        <v>60</v>
      </c>
    </row>
    <row r="6" spans="2:4" s="1" customFormat="1" ht="16.5" customHeight="1" x14ac:dyDescent="0.35">
      <c r="B6" s="10"/>
      <c r="C6" s="6">
        <v>18321915634</v>
      </c>
    </row>
    <row r="7" spans="2:4" s="1" customFormat="1" ht="30.75" customHeight="1" x14ac:dyDescent="0.25">
      <c r="B7" s="11" t="s">
        <v>6</v>
      </c>
      <c r="C7" s="12" t="s">
        <v>7</v>
      </c>
    </row>
    <row r="8" spans="2:4" s="1" customFormat="1" ht="16.2" x14ac:dyDescent="0.25">
      <c r="B8" s="71" t="s">
        <v>8</v>
      </c>
      <c r="C8" s="72"/>
    </row>
    <row r="9" spans="2:4" s="1" customFormat="1" x14ac:dyDescent="0.25">
      <c r="B9" s="25" t="s">
        <v>9</v>
      </c>
      <c r="C9" s="26">
        <f>Medical!H58</f>
        <v>113430</v>
      </c>
    </row>
    <row r="10" spans="2:4" s="1" customFormat="1" x14ac:dyDescent="0.25">
      <c r="B10" s="73" t="s">
        <v>22</v>
      </c>
      <c r="C10" s="74"/>
    </row>
    <row r="11" spans="2:4" x14ac:dyDescent="0.25">
      <c r="B11" s="25" t="s">
        <v>9</v>
      </c>
      <c r="C11" s="26">
        <f>Creative!H28</f>
        <v>44110</v>
      </c>
    </row>
    <row r="12" spans="2:4" s="1" customFormat="1" x14ac:dyDescent="0.25">
      <c r="B12" s="75" t="s">
        <v>10</v>
      </c>
      <c r="C12" s="76"/>
    </row>
    <row r="13" spans="2:4" x14ac:dyDescent="0.25">
      <c r="B13" s="25" t="s">
        <v>9</v>
      </c>
      <c r="C13" s="22">
        <f>'Staffing Fee'!H15</f>
        <v>27810</v>
      </c>
    </row>
    <row r="14" spans="2:4" ht="8.5500000000000007" customHeight="1" x14ac:dyDescent="0.25">
      <c r="B14" s="77"/>
      <c r="C14" s="78"/>
    </row>
    <row r="15" spans="2:4" x14ac:dyDescent="0.25">
      <c r="B15" s="27" t="s">
        <v>9</v>
      </c>
      <c r="C15" s="28">
        <f>C9+C11+C13</f>
        <v>185350</v>
      </c>
    </row>
    <row r="16" spans="2:4" x14ac:dyDescent="0.25">
      <c r="B16" s="27" t="s">
        <v>11</v>
      </c>
      <c r="C16" s="28">
        <f>C15*0.06</f>
        <v>11121</v>
      </c>
    </row>
    <row r="17" spans="2:3" x14ac:dyDescent="0.25">
      <c r="B17" s="13" t="s">
        <v>12</v>
      </c>
      <c r="C17" s="14">
        <f>C15+C16</f>
        <v>196471</v>
      </c>
    </row>
    <row r="18" spans="2:3" x14ac:dyDescent="0.25">
      <c r="B18" s="29" t="s">
        <v>13</v>
      </c>
    </row>
    <row r="20" spans="2:3" x14ac:dyDescent="0.25">
      <c r="B20" s="30" t="s">
        <v>14</v>
      </c>
      <c r="C20" s="31">
        <f>C13/C15</f>
        <v>0.15004046398705154</v>
      </c>
    </row>
    <row r="22" spans="2:3" x14ac:dyDescent="0.4">
      <c r="B22" s="15"/>
    </row>
    <row r="23" spans="2:3" x14ac:dyDescent="0.25">
      <c r="B23" s="18"/>
    </row>
    <row r="24" spans="2:3" x14ac:dyDescent="0.25">
      <c r="B24" s="18"/>
    </row>
    <row r="25" spans="2:3" x14ac:dyDescent="0.25">
      <c r="B25" s="18"/>
    </row>
    <row r="26" spans="2:3" x14ac:dyDescent="0.25">
      <c r="B26" s="18"/>
    </row>
    <row r="27" spans="2:3" x14ac:dyDescent="0.25">
      <c r="B27" s="18"/>
    </row>
  </sheetData>
  <mergeCells count="5">
    <mergeCell ref="B1:C1"/>
    <mergeCell ref="B8:C8"/>
    <mergeCell ref="B10:C10"/>
    <mergeCell ref="B12:C12"/>
    <mergeCell ref="B14:C14"/>
  </mergeCells>
  <phoneticPr fontId="6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opLeftCell="A46" zoomScaleNormal="100" zoomScaleSheetLayoutView="90" workbookViewId="0">
      <selection activeCell="D9" sqref="D9:D16"/>
    </sheetView>
  </sheetViews>
  <sheetFormatPr defaultColWidth="8.796875" defaultRowHeight="15.6" x14ac:dyDescent="0.25"/>
  <cols>
    <col min="1" max="1" width="3.69921875" style="2" customWidth="1"/>
    <col min="2" max="2" width="14.59765625" customWidth="1"/>
    <col min="3" max="3" width="20.5" style="3" customWidth="1"/>
    <col min="4" max="4" width="11.59765625" style="3" customWidth="1"/>
    <col min="5" max="5" width="7.69921875" customWidth="1"/>
    <col min="6" max="6" width="5" customWidth="1"/>
    <col min="7" max="7" width="7.59765625" style="2" customWidth="1"/>
    <col min="8" max="8" width="13.296875" style="2" customWidth="1"/>
    <col min="9" max="9" width="13.59765625" customWidth="1"/>
  </cols>
  <sheetData>
    <row r="1" spans="1:9" ht="37.5" customHeight="1" x14ac:dyDescent="0.25">
      <c r="B1" s="70" t="s">
        <v>0</v>
      </c>
      <c r="C1" s="70"/>
      <c r="D1"/>
      <c r="E1" s="4"/>
      <c r="F1" s="4"/>
      <c r="G1" s="4"/>
      <c r="H1" s="4"/>
    </row>
    <row r="2" spans="1:9" x14ac:dyDescent="0.35">
      <c r="B2" s="5" t="s">
        <v>1</v>
      </c>
      <c r="C2" s="6" t="s">
        <v>2</v>
      </c>
      <c r="D2"/>
      <c r="E2" s="7"/>
      <c r="F2" s="7"/>
      <c r="G2" s="8"/>
      <c r="H2" s="8"/>
    </row>
    <row r="3" spans="1:9" ht="17.399999999999999" x14ac:dyDescent="0.35">
      <c r="B3" s="5" t="s">
        <v>3</v>
      </c>
      <c r="C3" s="6" t="s">
        <v>59</v>
      </c>
      <c r="D3" s="69"/>
      <c r="E3" s="69"/>
      <c r="F3" s="7"/>
      <c r="G3" s="8"/>
      <c r="H3" s="8"/>
    </row>
    <row r="4" spans="1:9" s="1" customFormat="1" ht="12.75" customHeight="1" x14ac:dyDescent="0.35">
      <c r="B4" s="9" t="s">
        <v>4</v>
      </c>
      <c r="C4" s="6" t="s">
        <v>58</v>
      </c>
      <c r="D4" s="6"/>
      <c r="E4" s="6"/>
      <c r="F4" s="9"/>
      <c r="G4" s="9"/>
      <c r="H4" s="9"/>
    </row>
    <row r="5" spans="1:9" s="1" customFormat="1" ht="16.5" customHeight="1" x14ac:dyDescent="0.35">
      <c r="B5" s="9" t="s">
        <v>5</v>
      </c>
      <c r="C5" s="6" t="s">
        <v>60</v>
      </c>
      <c r="F5" s="9"/>
      <c r="G5" s="9"/>
      <c r="H5" s="9"/>
    </row>
    <row r="6" spans="1:9" s="1" customFormat="1" ht="16.5" customHeight="1" thickBot="1" x14ac:dyDescent="0.4">
      <c r="B6" s="10"/>
      <c r="C6" s="6">
        <v>18321915634</v>
      </c>
      <c r="D6" s="10"/>
      <c r="E6" s="10"/>
      <c r="F6" s="10"/>
      <c r="G6" s="10"/>
      <c r="H6" s="10"/>
    </row>
    <row r="7" spans="1:9" s="56" customFormat="1" ht="38.25" customHeight="1" x14ac:dyDescent="0.15">
      <c r="B7" s="52" t="s">
        <v>6</v>
      </c>
      <c r="C7" s="53" t="s">
        <v>15</v>
      </c>
      <c r="D7" s="53" t="s">
        <v>16</v>
      </c>
      <c r="E7" s="54" t="s">
        <v>17</v>
      </c>
      <c r="F7" s="54" t="s">
        <v>18</v>
      </c>
      <c r="G7" s="54" t="s">
        <v>19</v>
      </c>
      <c r="H7" s="55" t="s">
        <v>20</v>
      </c>
    </row>
    <row r="8" spans="1:9" s="56" customFormat="1" x14ac:dyDescent="0.15">
      <c r="B8" s="75" t="s">
        <v>46</v>
      </c>
      <c r="C8" s="79"/>
      <c r="D8" s="79"/>
      <c r="E8" s="79"/>
      <c r="F8" s="79"/>
      <c r="G8" s="79"/>
      <c r="H8" s="76"/>
    </row>
    <row r="9" spans="1:9" s="24" customFormat="1" ht="39.6" customHeight="1" x14ac:dyDescent="0.25">
      <c r="B9" s="37" t="s">
        <v>61</v>
      </c>
      <c r="C9" s="38" t="s">
        <v>77</v>
      </c>
      <c r="D9" s="86">
        <v>2021</v>
      </c>
      <c r="E9" s="39">
        <v>50</v>
      </c>
      <c r="F9" s="40" t="s">
        <v>23</v>
      </c>
      <c r="G9" s="41">
        <v>23</v>
      </c>
      <c r="H9" s="42">
        <f>E9*G9</f>
        <v>1150</v>
      </c>
      <c r="I9" s="67"/>
    </row>
    <row r="10" spans="1:9" ht="39" customHeight="1" x14ac:dyDescent="0.25">
      <c r="A10" s="24"/>
      <c r="B10" s="43" t="s">
        <v>62</v>
      </c>
      <c r="C10" s="43" t="s">
        <v>71</v>
      </c>
      <c r="D10" s="87"/>
      <c r="E10" s="39">
        <v>100</v>
      </c>
      <c r="F10" s="57" t="s">
        <v>30</v>
      </c>
      <c r="G10" s="57">
        <v>23</v>
      </c>
      <c r="H10" s="42">
        <f t="shared" ref="H10:H16" si="0">E10*G10</f>
        <v>2300</v>
      </c>
      <c r="I10" s="32"/>
    </row>
    <row r="11" spans="1:9" s="24" customFormat="1" ht="41.25" customHeight="1" x14ac:dyDescent="0.25">
      <c r="B11" s="95" t="s">
        <v>63</v>
      </c>
      <c r="C11" s="44" t="s">
        <v>72</v>
      </c>
      <c r="D11" s="87"/>
      <c r="E11" s="39">
        <v>800</v>
      </c>
      <c r="F11" s="40" t="s">
        <v>30</v>
      </c>
      <c r="G11" s="41">
        <v>6</v>
      </c>
      <c r="H11" s="42">
        <f t="shared" si="0"/>
        <v>4800</v>
      </c>
    </row>
    <row r="12" spans="1:9" s="24" customFormat="1" ht="42.75" customHeight="1" x14ac:dyDescent="0.25">
      <c r="B12" s="96"/>
      <c r="C12" s="44" t="s">
        <v>73</v>
      </c>
      <c r="D12" s="87"/>
      <c r="E12" s="39">
        <v>800</v>
      </c>
      <c r="F12" s="40" t="s">
        <v>30</v>
      </c>
      <c r="G12" s="41">
        <v>6</v>
      </c>
      <c r="H12" s="42">
        <f t="shared" si="0"/>
        <v>4800</v>
      </c>
    </row>
    <row r="13" spans="1:9" s="24" customFormat="1" ht="54.75" customHeight="1" x14ac:dyDescent="0.25">
      <c r="B13" s="97"/>
      <c r="C13" s="44" t="s">
        <v>73</v>
      </c>
      <c r="D13" s="87"/>
      <c r="E13" s="39">
        <v>800</v>
      </c>
      <c r="F13" s="40" t="s">
        <v>30</v>
      </c>
      <c r="G13" s="41">
        <v>6</v>
      </c>
      <c r="H13" s="42">
        <f t="shared" si="0"/>
        <v>4800</v>
      </c>
    </row>
    <row r="14" spans="1:9" s="24" customFormat="1" ht="54.75" customHeight="1" x14ac:dyDescent="0.25">
      <c r="B14" s="66" t="s">
        <v>62</v>
      </c>
      <c r="C14" s="43" t="s">
        <v>74</v>
      </c>
      <c r="D14" s="87"/>
      <c r="E14" s="39">
        <v>100</v>
      </c>
      <c r="F14" s="57" t="s">
        <v>30</v>
      </c>
      <c r="G14" s="57">
        <v>18</v>
      </c>
      <c r="H14" s="42">
        <f t="shared" si="0"/>
        <v>1800</v>
      </c>
    </row>
    <row r="15" spans="1:9" s="24" customFormat="1" ht="18.75" customHeight="1" x14ac:dyDescent="0.25">
      <c r="B15" s="45" t="s">
        <v>65</v>
      </c>
      <c r="C15" s="44" t="s">
        <v>25</v>
      </c>
      <c r="D15" s="87"/>
      <c r="E15" s="39">
        <v>15</v>
      </c>
      <c r="F15" s="40" t="s">
        <v>26</v>
      </c>
      <c r="G15" s="41">
        <v>32</v>
      </c>
      <c r="H15" s="42">
        <f t="shared" si="0"/>
        <v>480</v>
      </c>
    </row>
    <row r="16" spans="1:9" s="24" customFormat="1" ht="27.75" customHeight="1" x14ac:dyDescent="0.25">
      <c r="B16" s="46" t="s">
        <v>66</v>
      </c>
      <c r="C16" s="47" t="s">
        <v>27</v>
      </c>
      <c r="D16" s="88"/>
      <c r="E16" s="48">
        <v>20</v>
      </c>
      <c r="F16" s="49" t="s">
        <v>28</v>
      </c>
      <c r="G16" s="50">
        <v>10</v>
      </c>
      <c r="H16" s="42">
        <f t="shared" si="0"/>
        <v>200</v>
      </c>
    </row>
    <row r="17" spans="2:9" s="24" customFormat="1" ht="27.75" customHeight="1" x14ac:dyDescent="0.25">
      <c r="B17" s="83" t="s">
        <v>34</v>
      </c>
      <c r="C17" s="84"/>
      <c r="D17" s="84"/>
      <c r="E17" s="84"/>
      <c r="F17" s="84"/>
      <c r="G17" s="85"/>
      <c r="H17" s="51">
        <f>SUM(H9:H16)</f>
        <v>20330</v>
      </c>
    </row>
    <row r="18" spans="2:9" s="1" customFormat="1" ht="40.5" customHeight="1" x14ac:dyDescent="0.25">
      <c r="B18" s="80" t="s">
        <v>47</v>
      </c>
      <c r="C18" s="81"/>
      <c r="D18" s="81"/>
      <c r="E18" s="81"/>
      <c r="F18" s="81"/>
      <c r="G18" s="81"/>
      <c r="H18" s="82"/>
    </row>
    <row r="19" spans="2:9" s="24" customFormat="1" ht="30.75" customHeight="1" x14ac:dyDescent="0.25">
      <c r="B19" s="37" t="s">
        <v>31</v>
      </c>
      <c r="C19" s="38" t="s">
        <v>75</v>
      </c>
      <c r="D19" s="86">
        <v>2021</v>
      </c>
      <c r="E19" s="39">
        <v>2000</v>
      </c>
      <c r="F19" s="40" t="s">
        <v>32</v>
      </c>
      <c r="G19" s="41">
        <v>1</v>
      </c>
      <c r="H19" s="42">
        <f t="shared" ref="H19:H26" si="1">E19*G19</f>
        <v>2000</v>
      </c>
    </row>
    <row r="20" spans="2:9" s="24" customFormat="1" ht="30.75" customHeight="1" x14ac:dyDescent="0.25">
      <c r="B20" s="37" t="s">
        <v>67</v>
      </c>
      <c r="C20" s="38" t="s">
        <v>43</v>
      </c>
      <c r="D20" s="87"/>
      <c r="E20" s="39">
        <v>300</v>
      </c>
      <c r="F20" s="40" t="s">
        <v>33</v>
      </c>
      <c r="G20" s="41">
        <v>45</v>
      </c>
      <c r="H20" s="42">
        <f t="shared" si="1"/>
        <v>13500</v>
      </c>
    </row>
    <row r="21" spans="2:9" s="24" customFormat="1" ht="30.75" customHeight="1" x14ac:dyDescent="0.25">
      <c r="B21" s="43" t="s">
        <v>68</v>
      </c>
      <c r="C21" s="38" t="s">
        <v>43</v>
      </c>
      <c r="D21" s="87"/>
      <c r="E21" s="39">
        <v>30</v>
      </c>
      <c r="F21" s="40" t="s">
        <v>30</v>
      </c>
      <c r="G21" s="41">
        <v>45</v>
      </c>
      <c r="H21" s="42">
        <f t="shared" si="1"/>
        <v>1350</v>
      </c>
    </row>
    <row r="22" spans="2:9" s="24" customFormat="1" ht="30.75" customHeight="1" x14ac:dyDescent="0.25">
      <c r="B22" s="66" t="s">
        <v>62</v>
      </c>
      <c r="C22" s="38" t="s">
        <v>64</v>
      </c>
      <c r="D22" s="87"/>
      <c r="E22" s="39">
        <v>100</v>
      </c>
      <c r="F22" s="40" t="s">
        <v>30</v>
      </c>
      <c r="G22" s="41">
        <v>45</v>
      </c>
      <c r="H22" s="42">
        <f t="shared" si="1"/>
        <v>4500</v>
      </c>
    </row>
    <row r="23" spans="2:9" s="24" customFormat="1" ht="18.75" customHeight="1" x14ac:dyDescent="0.25">
      <c r="B23" s="45" t="s">
        <v>65</v>
      </c>
      <c r="C23" s="44" t="s">
        <v>25</v>
      </c>
      <c r="D23" s="87"/>
      <c r="E23" s="39">
        <v>15</v>
      </c>
      <c r="F23" s="40" t="s">
        <v>26</v>
      </c>
      <c r="G23" s="41">
        <v>45</v>
      </c>
      <c r="H23" s="42">
        <f t="shared" si="1"/>
        <v>675</v>
      </c>
    </row>
    <row r="24" spans="2:9" s="24" customFormat="1" ht="27.75" customHeight="1" x14ac:dyDescent="0.25">
      <c r="B24" s="46" t="s">
        <v>66</v>
      </c>
      <c r="C24" s="47" t="s">
        <v>27</v>
      </c>
      <c r="D24" s="87"/>
      <c r="E24" s="48">
        <v>20</v>
      </c>
      <c r="F24" s="49" t="s">
        <v>28</v>
      </c>
      <c r="G24" s="50">
        <v>20</v>
      </c>
      <c r="H24" s="42">
        <f t="shared" si="1"/>
        <v>400</v>
      </c>
    </row>
    <row r="25" spans="2:9" s="24" customFormat="1" ht="27.75" customHeight="1" x14ac:dyDescent="0.25">
      <c r="B25" s="46" t="s">
        <v>44</v>
      </c>
      <c r="C25" s="47" t="s">
        <v>44</v>
      </c>
      <c r="D25" s="87"/>
      <c r="E25" s="48">
        <v>7</v>
      </c>
      <c r="F25" s="49" t="s">
        <v>28</v>
      </c>
      <c r="G25" s="50">
        <v>50</v>
      </c>
      <c r="H25" s="42">
        <f t="shared" si="1"/>
        <v>350</v>
      </c>
    </row>
    <row r="26" spans="2:9" s="24" customFormat="1" ht="27.75" customHeight="1" x14ac:dyDescent="0.25">
      <c r="B26" s="46" t="s">
        <v>45</v>
      </c>
      <c r="C26" s="47" t="s">
        <v>45</v>
      </c>
      <c r="D26" s="88"/>
      <c r="E26" s="48">
        <v>10</v>
      </c>
      <c r="F26" s="49" t="s">
        <v>28</v>
      </c>
      <c r="G26" s="50">
        <v>50</v>
      </c>
      <c r="H26" s="42">
        <f t="shared" si="1"/>
        <v>500</v>
      </c>
    </row>
    <row r="27" spans="2:9" s="24" customFormat="1" ht="27.75" customHeight="1" x14ac:dyDescent="0.25">
      <c r="B27" s="83" t="s">
        <v>34</v>
      </c>
      <c r="C27" s="84"/>
      <c r="D27" s="84"/>
      <c r="E27" s="84"/>
      <c r="F27" s="84"/>
      <c r="G27" s="85"/>
      <c r="H27" s="51">
        <f>SUM(H19:H26)</f>
        <v>23275</v>
      </c>
      <c r="I27" s="67"/>
    </row>
    <row r="28" spans="2:9" s="1" customFormat="1" ht="44.25" customHeight="1" x14ac:dyDescent="0.25">
      <c r="B28" s="80" t="s">
        <v>48</v>
      </c>
      <c r="C28" s="81"/>
      <c r="D28" s="81"/>
      <c r="E28" s="81"/>
      <c r="F28" s="81"/>
      <c r="G28" s="81"/>
      <c r="H28" s="82"/>
    </row>
    <row r="29" spans="2:9" s="24" customFormat="1" ht="30.75" customHeight="1" x14ac:dyDescent="0.25">
      <c r="B29" s="43" t="s">
        <v>31</v>
      </c>
      <c r="C29" s="38" t="s">
        <v>75</v>
      </c>
      <c r="D29" s="86">
        <v>2021</v>
      </c>
      <c r="E29" s="39">
        <v>2000</v>
      </c>
      <c r="F29" s="40" t="s">
        <v>32</v>
      </c>
      <c r="G29" s="41">
        <v>1</v>
      </c>
      <c r="H29" s="42">
        <f t="shared" ref="H29:H36" si="2">E29*G29</f>
        <v>2000</v>
      </c>
    </row>
    <row r="30" spans="2:9" s="24" customFormat="1" ht="30.75" customHeight="1" x14ac:dyDescent="0.25">
      <c r="B30" s="43" t="s">
        <v>67</v>
      </c>
      <c r="C30" s="38" t="s">
        <v>43</v>
      </c>
      <c r="D30" s="87"/>
      <c r="E30" s="39">
        <v>300</v>
      </c>
      <c r="F30" s="40" t="s">
        <v>30</v>
      </c>
      <c r="G30" s="41">
        <v>45</v>
      </c>
      <c r="H30" s="42">
        <f>E30*G30</f>
        <v>13500</v>
      </c>
    </row>
    <row r="31" spans="2:9" s="24" customFormat="1" ht="30.75" customHeight="1" x14ac:dyDescent="0.25">
      <c r="B31" s="43" t="s">
        <v>68</v>
      </c>
      <c r="C31" s="38" t="s">
        <v>43</v>
      </c>
      <c r="D31" s="87"/>
      <c r="E31" s="39">
        <v>30</v>
      </c>
      <c r="F31" s="40" t="s">
        <v>30</v>
      </c>
      <c r="G31" s="41">
        <v>45</v>
      </c>
      <c r="H31" s="42">
        <f t="shared" si="2"/>
        <v>1350</v>
      </c>
    </row>
    <row r="32" spans="2:9" s="24" customFormat="1" ht="30.75" customHeight="1" x14ac:dyDescent="0.25">
      <c r="B32" s="66" t="s">
        <v>62</v>
      </c>
      <c r="C32" s="38" t="s">
        <v>64</v>
      </c>
      <c r="D32" s="87"/>
      <c r="E32" s="39">
        <v>100</v>
      </c>
      <c r="F32" s="40" t="s">
        <v>30</v>
      </c>
      <c r="G32" s="41">
        <v>45</v>
      </c>
      <c r="H32" s="42">
        <f t="shared" si="2"/>
        <v>4500</v>
      </c>
    </row>
    <row r="33" spans="2:8" s="24" customFormat="1" ht="18.75" customHeight="1" x14ac:dyDescent="0.25">
      <c r="B33" s="45" t="s">
        <v>65</v>
      </c>
      <c r="C33" s="44" t="s">
        <v>25</v>
      </c>
      <c r="D33" s="87"/>
      <c r="E33" s="39">
        <v>15</v>
      </c>
      <c r="F33" s="40" t="s">
        <v>26</v>
      </c>
      <c r="G33" s="41">
        <v>45</v>
      </c>
      <c r="H33" s="42">
        <f t="shared" si="2"/>
        <v>675</v>
      </c>
    </row>
    <row r="34" spans="2:8" s="24" customFormat="1" ht="27.75" customHeight="1" x14ac:dyDescent="0.25">
      <c r="B34" s="46" t="s">
        <v>66</v>
      </c>
      <c r="C34" s="47" t="s">
        <v>27</v>
      </c>
      <c r="D34" s="87"/>
      <c r="E34" s="48">
        <v>20</v>
      </c>
      <c r="F34" s="49" t="s">
        <v>28</v>
      </c>
      <c r="G34" s="50">
        <v>20</v>
      </c>
      <c r="H34" s="42">
        <f t="shared" si="2"/>
        <v>400</v>
      </c>
    </row>
    <row r="35" spans="2:8" s="24" customFormat="1" ht="27.75" customHeight="1" x14ac:dyDescent="0.25">
      <c r="B35" s="46" t="s">
        <v>44</v>
      </c>
      <c r="C35" s="47" t="s">
        <v>44</v>
      </c>
      <c r="D35" s="87"/>
      <c r="E35" s="48">
        <v>7</v>
      </c>
      <c r="F35" s="49" t="s">
        <v>28</v>
      </c>
      <c r="G35" s="50">
        <v>50</v>
      </c>
      <c r="H35" s="42">
        <f t="shared" si="2"/>
        <v>350</v>
      </c>
    </row>
    <row r="36" spans="2:8" s="24" customFormat="1" ht="27.75" customHeight="1" x14ac:dyDescent="0.25">
      <c r="B36" s="46" t="s">
        <v>45</v>
      </c>
      <c r="C36" s="47" t="s">
        <v>45</v>
      </c>
      <c r="D36" s="88"/>
      <c r="E36" s="48">
        <v>10</v>
      </c>
      <c r="F36" s="49" t="s">
        <v>28</v>
      </c>
      <c r="G36" s="50">
        <v>50</v>
      </c>
      <c r="H36" s="42">
        <f t="shared" si="2"/>
        <v>500</v>
      </c>
    </row>
    <row r="37" spans="2:8" s="24" customFormat="1" ht="27.75" customHeight="1" x14ac:dyDescent="0.25">
      <c r="B37" s="83" t="s">
        <v>34</v>
      </c>
      <c r="C37" s="84"/>
      <c r="D37" s="84"/>
      <c r="E37" s="84"/>
      <c r="F37" s="84"/>
      <c r="G37" s="85"/>
      <c r="H37" s="51">
        <f>SUM(H29:H36)</f>
        <v>23275</v>
      </c>
    </row>
    <row r="38" spans="2:8" s="1" customFormat="1" ht="33" customHeight="1" x14ac:dyDescent="0.25">
      <c r="B38" s="92" t="s">
        <v>49</v>
      </c>
      <c r="C38" s="93"/>
      <c r="D38" s="93"/>
      <c r="E38" s="93"/>
      <c r="F38" s="93"/>
      <c r="G38" s="93"/>
      <c r="H38" s="94"/>
    </row>
    <row r="39" spans="2:8" s="24" customFormat="1" ht="30.75" customHeight="1" x14ac:dyDescent="0.25">
      <c r="B39" s="43" t="s">
        <v>31</v>
      </c>
      <c r="C39" s="38" t="s">
        <v>75</v>
      </c>
      <c r="D39" s="86">
        <v>2021</v>
      </c>
      <c r="E39" s="39">
        <v>2000</v>
      </c>
      <c r="F39" s="40" t="s">
        <v>32</v>
      </c>
      <c r="G39" s="41">
        <v>1</v>
      </c>
      <c r="H39" s="42">
        <f t="shared" ref="H39:H46" si="3">E39*G39</f>
        <v>2000</v>
      </c>
    </row>
    <row r="40" spans="2:8" s="24" customFormat="1" ht="30.75" customHeight="1" x14ac:dyDescent="0.25">
      <c r="B40" s="43" t="s">
        <v>67</v>
      </c>
      <c r="C40" s="38" t="s">
        <v>43</v>
      </c>
      <c r="D40" s="87"/>
      <c r="E40" s="39">
        <v>300</v>
      </c>
      <c r="F40" s="40" t="s">
        <v>30</v>
      </c>
      <c r="G40" s="41">
        <v>45</v>
      </c>
      <c r="H40" s="42">
        <f t="shared" si="3"/>
        <v>13500</v>
      </c>
    </row>
    <row r="41" spans="2:8" s="24" customFormat="1" ht="30.75" customHeight="1" x14ac:dyDescent="0.25">
      <c r="B41" s="43" t="s">
        <v>68</v>
      </c>
      <c r="C41" s="38" t="s">
        <v>43</v>
      </c>
      <c r="D41" s="87"/>
      <c r="E41" s="39">
        <v>30</v>
      </c>
      <c r="F41" s="40" t="s">
        <v>30</v>
      </c>
      <c r="G41" s="41">
        <v>45</v>
      </c>
      <c r="H41" s="42">
        <f t="shared" si="3"/>
        <v>1350</v>
      </c>
    </row>
    <row r="42" spans="2:8" s="24" customFormat="1" ht="30.75" customHeight="1" x14ac:dyDescent="0.25">
      <c r="B42" s="66" t="s">
        <v>62</v>
      </c>
      <c r="C42" s="38" t="s">
        <v>64</v>
      </c>
      <c r="D42" s="87"/>
      <c r="E42" s="39">
        <v>100</v>
      </c>
      <c r="F42" s="40" t="s">
        <v>30</v>
      </c>
      <c r="G42" s="41">
        <v>45</v>
      </c>
      <c r="H42" s="42">
        <f t="shared" si="3"/>
        <v>4500</v>
      </c>
    </row>
    <row r="43" spans="2:8" s="24" customFormat="1" ht="18.75" customHeight="1" x14ac:dyDescent="0.25">
      <c r="B43" s="45" t="s">
        <v>65</v>
      </c>
      <c r="C43" s="44" t="s">
        <v>25</v>
      </c>
      <c r="D43" s="87"/>
      <c r="E43" s="39">
        <v>15</v>
      </c>
      <c r="F43" s="40" t="s">
        <v>26</v>
      </c>
      <c r="G43" s="41">
        <v>45</v>
      </c>
      <c r="H43" s="42">
        <f t="shared" si="3"/>
        <v>675</v>
      </c>
    </row>
    <row r="44" spans="2:8" s="24" customFormat="1" ht="27.75" customHeight="1" x14ac:dyDescent="0.25">
      <c r="B44" s="46" t="s">
        <v>66</v>
      </c>
      <c r="C44" s="47" t="s">
        <v>27</v>
      </c>
      <c r="D44" s="87"/>
      <c r="E44" s="48">
        <v>20</v>
      </c>
      <c r="F44" s="49" t="s">
        <v>28</v>
      </c>
      <c r="G44" s="50">
        <v>20</v>
      </c>
      <c r="H44" s="42">
        <f t="shared" si="3"/>
        <v>400</v>
      </c>
    </row>
    <row r="45" spans="2:8" s="24" customFormat="1" ht="27.75" customHeight="1" x14ac:dyDescent="0.25">
      <c r="B45" s="46" t="s">
        <v>44</v>
      </c>
      <c r="C45" s="47" t="s">
        <v>44</v>
      </c>
      <c r="D45" s="87"/>
      <c r="E45" s="48">
        <v>7</v>
      </c>
      <c r="F45" s="49" t="s">
        <v>28</v>
      </c>
      <c r="G45" s="50">
        <v>50</v>
      </c>
      <c r="H45" s="42">
        <f t="shared" si="3"/>
        <v>350</v>
      </c>
    </row>
    <row r="46" spans="2:8" s="24" customFormat="1" ht="27.75" customHeight="1" x14ac:dyDescent="0.25">
      <c r="B46" s="46" t="s">
        <v>45</v>
      </c>
      <c r="C46" s="47" t="s">
        <v>45</v>
      </c>
      <c r="D46" s="88"/>
      <c r="E46" s="48">
        <v>10</v>
      </c>
      <c r="F46" s="49" t="s">
        <v>28</v>
      </c>
      <c r="G46" s="50">
        <v>50</v>
      </c>
      <c r="H46" s="42">
        <f t="shared" si="3"/>
        <v>500</v>
      </c>
    </row>
    <row r="47" spans="2:8" s="24" customFormat="1" ht="27.75" customHeight="1" x14ac:dyDescent="0.25">
      <c r="B47" s="83" t="s">
        <v>34</v>
      </c>
      <c r="C47" s="84"/>
      <c r="D47" s="84"/>
      <c r="E47" s="84"/>
      <c r="F47" s="84"/>
      <c r="G47" s="85"/>
      <c r="H47" s="51">
        <f>SUM(H39:H46)</f>
        <v>23275</v>
      </c>
    </row>
    <row r="48" spans="2:8" s="1" customFormat="1" ht="33" customHeight="1" x14ac:dyDescent="0.25">
      <c r="B48" s="92" t="s">
        <v>57</v>
      </c>
      <c r="C48" s="93"/>
      <c r="D48" s="93"/>
      <c r="E48" s="93"/>
      <c r="F48" s="93"/>
      <c r="G48" s="93"/>
      <c r="H48" s="94"/>
    </row>
    <row r="49" spans="2:8" s="24" customFormat="1" ht="30.75" customHeight="1" x14ac:dyDescent="0.25">
      <c r="B49" s="43" t="s">
        <v>31</v>
      </c>
      <c r="C49" s="38" t="s">
        <v>75</v>
      </c>
      <c r="D49" s="86">
        <v>2021</v>
      </c>
      <c r="E49" s="39">
        <v>2000</v>
      </c>
      <c r="F49" s="40" t="s">
        <v>32</v>
      </c>
      <c r="G49" s="41">
        <v>1</v>
      </c>
      <c r="H49" s="42">
        <f t="shared" ref="H49:H56" si="4">E49*G49</f>
        <v>2000</v>
      </c>
    </row>
    <row r="50" spans="2:8" s="24" customFormat="1" ht="30.75" customHeight="1" x14ac:dyDescent="0.25">
      <c r="B50" s="43" t="s">
        <v>67</v>
      </c>
      <c r="C50" s="38" t="s">
        <v>43</v>
      </c>
      <c r="D50" s="87"/>
      <c r="E50" s="39">
        <v>300</v>
      </c>
      <c r="F50" s="40" t="s">
        <v>30</v>
      </c>
      <c r="G50" s="41">
        <v>45</v>
      </c>
      <c r="H50" s="42">
        <f t="shared" si="4"/>
        <v>13500</v>
      </c>
    </row>
    <row r="51" spans="2:8" s="24" customFormat="1" ht="30.75" customHeight="1" x14ac:dyDescent="0.25">
      <c r="B51" s="43" t="s">
        <v>68</v>
      </c>
      <c r="C51" s="38" t="s">
        <v>43</v>
      </c>
      <c r="D51" s="87"/>
      <c r="E51" s="39">
        <v>30</v>
      </c>
      <c r="F51" s="40" t="s">
        <v>30</v>
      </c>
      <c r="G51" s="41">
        <v>45</v>
      </c>
      <c r="H51" s="42">
        <f t="shared" si="4"/>
        <v>1350</v>
      </c>
    </row>
    <row r="52" spans="2:8" s="24" customFormat="1" ht="30.75" customHeight="1" x14ac:dyDescent="0.25">
      <c r="B52" s="66" t="s">
        <v>62</v>
      </c>
      <c r="C52" s="38" t="s">
        <v>64</v>
      </c>
      <c r="D52" s="87"/>
      <c r="E52" s="39">
        <v>100</v>
      </c>
      <c r="F52" s="40" t="s">
        <v>30</v>
      </c>
      <c r="G52" s="41">
        <v>45</v>
      </c>
      <c r="H52" s="42">
        <f t="shared" si="4"/>
        <v>4500</v>
      </c>
    </row>
    <row r="53" spans="2:8" s="24" customFormat="1" ht="18.75" customHeight="1" x14ac:dyDescent="0.25">
      <c r="B53" s="45" t="s">
        <v>65</v>
      </c>
      <c r="C53" s="44" t="s">
        <v>25</v>
      </c>
      <c r="D53" s="87"/>
      <c r="E53" s="39">
        <v>15</v>
      </c>
      <c r="F53" s="40" t="s">
        <v>26</v>
      </c>
      <c r="G53" s="41">
        <v>45</v>
      </c>
      <c r="H53" s="42">
        <f t="shared" si="4"/>
        <v>675</v>
      </c>
    </row>
    <row r="54" spans="2:8" s="24" customFormat="1" ht="27.75" customHeight="1" x14ac:dyDescent="0.25">
      <c r="B54" s="46" t="s">
        <v>66</v>
      </c>
      <c r="C54" s="47" t="s">
        <v>27</v>
      </c>
      <c r="D54" s="87"/>
      <c r="E54" s="48">
        <v>20</v>
      </c>
      <c r="F54" s="49" t="s">
        <v>28</v>
      </c>
      <c r="G54" s="50">
        <v>20</v>
      </c>
      <c r="H54" s="42">
        <f t="shared" si="4"/>
        <v>400</v>
      </c>
    </row>
    <row r="55" spans="2:8" s="24" customFormat="1" ht="27.75" customHeight="1" x14ac:dyDescent="0.25">
      <c r="B55" s="46" t="s">
        <v>44</v>
      </c>
      <c r="C55" s="47" t="s">
        <v>44</v>
      </c>
      <c r="D55" s="87"/>
      <c r="E55" s="48">
        <v>7</v>
      </c>
      <c r="F55" s="49" t="s">
        <v>28</v>
      </c>
      <c r="G55" s="50">
        <v>50</v>
      </c>
      <c r="H55" s="42">
        <f t="shared" si="4"/>
        <v>350</v>
      </c>
    </row>
    <row r="56" spans="2:8" s="24" customFormat="1" ht="27.75" customHeight="1" x14ac:dyDescent="0.25">
      <c r="B56" s="46" t="s">
        <v>45</v>
      </c>
      <c r="C56" s="47" t="s">
        <v>45</v>
      </c>
      <c r="D56" s="88"/>
      <c r="E56" s="48">
        <v>10</v>
      </c>
      <c r="F56" s="49" t="s">
        <v>28</v>
      </c>
      <c r="G56" s="50">
        <v>50</v>
      </c>
      <c r="H56" s="42">
        <f t="shared" si="4"/>
        <v>500</v>
      </c>
    </row>
    <row r="57" spans="2:8" s="24" customFormat="1" ht="18.75" customHeight="1" x14ac:dyDescent="0.25">
      <c r="B57" s="83" t="s">
        <v>34</v>
      </c>
      <c r="C57" s="84"/>
      <c r="D57" s="84"/>
      <c r="E57" s="84"/>
      <c r="F57" s="84"/>
      <c r="G57" s="85"/>
      <c r="H57" s="51">
        <f>SUM(H49:H56)</f>
        <v>23275</v>
      </c>
    </row>
    <row r="58" spans="2:8" ht="16.2" thickBot="1" x14ac:dyDescent="0.3">
      <c r="B58" s="89" t="s">
        <v>42</v>
      </c>
      <c r="C58" s="90"/>
      <c r="D58" s="90"/>
      <c r="E58" s="90"/>
      <c r="F58" s="90"/>
      <c r="G58" s="91"/>
      <c r="H58" s="23">
        <f>H17+H27+H37+H47+H57</f>
        <v>113430</v>
      </c>
    </row>
    <row r="75" spans="2:5" x14ac:dyDescent="0.4">
      <c r="B75" s="15"/>
      <c r="C75" s="16"/>
      <c r="D75" s="16"/>
      <c r="E75" s="17"/>
    </row>
    <row r="76" spans="2:5" x14ac:dyDescent="0.25">
      <c r="B76" s="18"/>
      <c r="C76" s="19"/>
      <c r="D76" s="19"/>
      <c r="E76" s="20"/>
    </row>
    <row r="77" spans="2:5" x14ac:dyDescent="0.25">
      <c r="B77" s="18"/>
      <c r="C77" s="19"/>
      <c r="D77" s="19"/>
      <c r="E77" s="20"/>
    </row>
    <row r="78" spans="2:5" x14ac:dyDescent="0.25">
      <c r="B78" s="18"/>
      <c r="C78" s="19"/>
      <c r="D78" s="19"/>
      <c r="E78" s="20"/>
    </row>
    <row r="79" spans="2:5" x14ac:dyDescent="0.25">
      <c r="B79" s="18"/>
      <c r="C79" s="19"/>
      <c r="D79" s="19"/>
      <c r="E79" s="20"/>
    </row>
    <row r="80" spans="2:5" x14ac:dyDescent="0.25">
      <c r="B80" s="18"/>
      <c r="C80" s="21"/>
      <c r="D80" s="21"/>
      <c r="E80" s="20"/>
    </row>
  </sheetData>
  <mergeCells count="18">
    <mergeCell ref="B58:G58"/>
    <mergeCell ref="B48:H48"/>
    <mergeCell ref="D49:D56"/>
    <mergeCell ref="B57:G57"/>
    <mergeCell ref="B11:B13"/>
    <mergeCell ref="B28:H28"/>
    <mergeCell ref="B37:G37"/>
    <mergeCell ref="D29:D36"/>
    <mergeCell ref="B38:H38"/>
    <mergeCell ref="D39:D46"/>
    <mergeCell ref="B47:G47"/>
    <mergeCell ref="B1:C1"/>
    <mergeCell ref="B8:H8"/>
    <mergeCell ref="B18:H18"/>
    <mergeCell ref="B17:G17"/>
    <mergeCell ref="B27:G27"/>
    <mergeCell ref="D9:D16"/>
    <mergeCell ref="D19:D26"/>
  </mergeCells>
  <phoneticPr fontId="6" type="noConversion"/>
  <pageMargins left="0.75" right="0.75" top="1" bottom="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2" zoomScaleNormal="100" workbookViewId="0">
      <selection activeCell="C16" sqref="C16"/>
    </sheetView>
  </sheetViews>
  <sheetFormatPr defaultRowHeight="15.6" x14ac:dyDescent="0.25"/>
  <cols>
    <col min="1" max="1" width="5.59765625" customWidth="1"/>
    <col min="2" max="2" width="14.19921875" customWidth="1"/>
    <col min="3" max="3" width="20.59765625" customWidth="1"/>
    <col min="4" max="4" width="7" customWidth="1"/>
    <col min="5" max="5" width="10.19921875" customWidth="1"/>
    <col min="6" max="6" width="5.19921875" style="36" customWidth="1"/>
    <col min="7" max="7" width="8.69921875" customWidth="1"/>
    <col min="8" max="8" width="11.5" customWidth="1"/>
  </cols>
  <sheetData>
    <row r="1" spans="1:9" ht="39.6" x14ac:dyDescent="0.25">
      <c r="A1" s="2"/>
      <c r="B1" s="70" t="s">
        <v>0</v>
      </c>
      <c r="C1" s="70"/>
      <c r="E1" s="4"/>
      <c r="F1" s="34"/>
      <c r="G1" s="4"/>
      <c r="H1" s="4"/>
    </row>
    <row r="2" spans="1:9" x14ac:dyDescent="0.35">
      <c r="A2" s="2"/>
      <c r="B2" s="5" t="s">
        <v>1</v>
      </c>
      <c r="C2" s="6" t="s">
        <v>2</v>
      </c>
      <c r="E2" s="7"/>
      <c r="F2" s="7"/>
      <c r="G2" s="8"/>
      <c r="H2" s="8"/>
    </row>
    <row r="3" spans="1:9" ht="17.399999999999999" x14ac:dyDescent="0.35">
      <c r="A3" s="2"/>
      <c r="B3" s="5" t="s">
        <v>3</v>
      </c>
      <c r="C3" s="6" t="s">
        <v>59</v>
      </c>
      <c r="D3" s="69"/>
      <c r="E3" s="7"/>
      <c r="F3" s="7"/>
      <c r="G3" s="8"/>
      <c r="H3" s="8"/>
    </row>
    <row r="4" spans="1:9" ht="16.8" x14ac:dyDescent="0.35">
      <c r="A4" s="1"/>
      <c r="B4" s="9" t="s">
        <v>4</v>
      </c>
      <c r="C4" s="6" t="s">
        <v>58</v>
      </c>
      <c r="D4" s="6"/>
      <c r="E4" s="9"/>
      <c r="F4" s="35"/>
      <c r="G4" s="9"/>
      <c r="H4" s="9"/>
    </row>
    <row r="5" spans="1:9" ht="16.8" x14ac:dyDescent="0.35">
      <c r="A5" s="1"/>
      <c r="B5" s="9" t="s">
        <v>5</v>
      </c>
      <c r="C5" s="6" t="s">
        <v>60</v>
      </c>
      <c r="D5" s="1"/>
      <c r="E5" s="9"/>
      <c r="F5" s="35"/>
      <c r="G5" s="9"/>
      <c r="H5" s="9"/>
    </row>
    <row r="6" spans="1:9" ht="17.399999999999999" thickBot="1" x14ac:dyDescent="0.4">
      <c r="A6" s="1"/>
      <c r="B6" s="10"/>
      <c r="C6" s="6">
        <v>18321915634</v>
      </c>
      <c r="D6" s="10"/>
      <c r="E6" s="10"/>
      <c r="F6" s="35"/>
      <c r="G6" s="10"/>
      <c r="H6" s="10"/>
    </row>
    <row r="7" spans="1:9" s="59" customFormat="1" ht="30" customHeight="1" x14ac:dyDescent="0.15">
      <c r="A7" s="56"/>
      <c r="B7" s="52" t="s">
        <v>6</v>
      </c>
      <c r="C7" s="53" t="s">
        <v>15</v>
      </c>
      <c r="D7" s="53" t="s">
        <v>16</v>
      </c>
      <c r="E7" s="54" t="s">
        <v>17</v>
      </c>
      <c r="F7" s="54" t="s">
        <v>18</v>
      </c>
      <c r="G7" s="54" t="s">
        <v>19</v>
      </c>
      <c r="H7" s="55" t="s">
        <v>20</v>
      </c>
    </row>
    <row r="8" spans="1:9" s="68" customFormat="1" ht="33" customHeight="1" x14ac:dyDescent="0.25">
      <c r="B8" s="80" t="s">
        <v>52</v>
      </c>
      <c r="C8" s="81"/>
      <c r="D8" s="81"/>
      <c r="E8" s="81"/>
      <c r="F8" s="81"/>
      <c r="G8" s="81"/>
      <c r="H8" s="82"/>
    </row>
    <row r="9" spans="1:9" s="24" customFormat="1" ht="30.75" customHeight="1" x14ac:dyDescent="0.25">
      <c r="B9" s="43" t="s">
        <v>63</v>
      </c>
      <c r="C9" s="38" t="s">
        <v>43</v>
      </c>
      <c r="D9" s="101">
        <v>2021</v>
      </c>
      <c r="E9" s="39">
        <v>800</v>
      </c>
      <c r="F9" s="40" t="s">
        <v>30</v>
      </c>
      <c r="G9" s="41">
        <v>5</v>
      </c>
      <c r="H9" s="42">
        <f t="shared" ref="H9:H16" si="0">E9*G9</f>
        <v>4000</v>
      </c>
    </row>
    <row r="10" spans="1:9" s="24" customFormat="1" ht="27" customHeight="1" x14ac:dyDescent="0.25">
      <c r="B10" s="45" t="s">
        <v>65</v>
      </c>
      <c r="C10" s="44" t="s">
        <v>25</v>
      </c>
      <c r="D10" s="102"/>
      <c r="E10" s="39">
        <v>15</v>
      </c>
      <c r="F10" s="40" t="s">
        <v>26</v>
      </c>
      <c r="G10" s="41">
        <v>20</v>
      </c>
      <c r="H10" s="42">
        <f t="shared" si="0"/>
        <v>300</v>
      </c>
    </row>
    <row r="11" spans="1:9" s="24" customFormat="1" ht="27.75" customHeight="1" x14ac:dyDescent="0.25">
      <c r="B11" s="46" t="s">
        <v>66</v>
      </c>
      <c r="C11" s="47" t="s">
        <v>27</v>
      </c>
      <c r="D11" s="102"/>
      <c r="E11" s="48">
        <v>20</v>
      </c>
      <c r="F11" s="49" t="s">
        <v>28</v>
      </c>
      <c r="G11" s="50">
        <v>15</v>
      </c>
      <c r="H11" s="42">
        <f t="shared" si="0"/>
        <v>300</v>
      </c>
    </row>
    <row r="12" spans="1:9" s="24" customFormat="1" ht="27.75" customHeight="1" x14ac:dyDescent="0.25">
      <c r="B12" s="46" t="s">
        <v>44</v>
      </c>
      <c r="C12" s="47" t="s">
        <v>44</v>
      </c>
      <c r="D12" s="102"/>
      <c r="E12" s="48">
        <v>7</v>
      </c>
      <c r="F12" s="49" t="s">
        <v>28</v>
      </c>
      <c r="G12" s="50">
        <v>30</v>
      </c>
      <c r="H12" s="42">
        <f t="shared" si="0"/>
        <v>210</v>
      </c>
    </row>
    <row r="13" spans="1:9" s="24" customFormat="1" ht="27.75" customHeight="1" x14ac:dyDescent="0.25">
      <c r="B13" s="46" t="s">
        <v>45</v>
      </c>
      <c r="C13" s="47" t="s">
        <v>45</v>
      </c>
      <c r="D13" s="102"/>
      <c r="E13" s="48">
        <v>10</v>
      </c>
      <c r="F13" s="49" t="s">
        <v>28</v>
      </c>
      <c r="G13" s="50">
        <v>30</v>
      </c>
      <c r="H13" s="42">
        <f t="shared" si="0"/>
        <v>300</v>
      </c>
    </row>
    <row r="14" spans="1:9" s="24" customFormat="1" ht="27.75" customHeight="1" x14ac:dyDescent="0.25">
      <c r="B14" s="46" t="s">
        <v>54</v>
      </c>
      <c r="C14" s="46" t="s">
        <v>55</v>
      </c>
      <c r="D14" s="102"/>
      <c r="E14" s="48">
        <v>50</v>
      </c>
      <c r="F14" s="49" t="s">
        <v>56</v>
      </c>
      <c r="G14" s="50">
        <v>5</v>
      </c>
      <c r="H14" s="42">
        <f t="shared" si="0"/>
        <v>250</v>
      </c>
    </row>
    <row r="15" spans="1:9" ht="45" customHeight="1" x14ac:dyDescent="0.25">
      <c r="A15" s="24"/>
      <c r="B15" s="58" t="s">
        <v>69</v>
      </c>
      <c r="C15" s="43" t="s">
        <v>50</v>
      </c>
      <c r="D15" s="102"/>
      <c r="E15" s="39">
        <v>6400</v>
      </c>
      <c r="F15" s="57" t="s">
        <v>51</v>
      </c>
      <c r="G15" s="57">
        <v>1</v>
      </c>
      <c r="H15" s="42">
        <f t="shared" si="0"/>
        <v>6400</v>
      </c>
      <c r="I15" s="33"/>
    </row>
    <row r="16" spans="1:9" ht="34.5" customHeight="1" x14ac:dyDescent="0.25">
      <c r="A16" s="24"/>
      <c r="B16" s="58" t="s">
        <v>70</v>
      </c>
      <c r="C16" s="43" t="s">
        <v>41</v>
      </c>
      <c r="D16" s="103"/>
      <c r="E16" s="39">
        <v>630</v>
      </c>
      <c r="F16" s="57" t="s">
        <v>30</v>
      </c>
      <c r="G16" s="57">
        <v>5</v>
      </c>
      <c r="H16" s="42">
        <f t="shared" si="0"/>
        <v>3150</v>
      </c>
      <c r="I16" s="33"/>
    </row>
    <row r="17" spans="1:9" s="24" customFormat="1" ht="27.75" customHeight="1" x14ac:dyDescent="0.25">
      <c r="B17" s="83" t="s">
        <v>34</v>
      </c>
      <c r="C17" s="84"/>
      <c r="D17" s="84"/>
      <c r="E17" s="84"/>
      <c r="F17" s="84"/>
      <c r="G17" s="85"/>
      <c r="H17" s="51">
        <f>SUM(H9:H16)</f>
        <v>14910</v>
      </c>
    </row>
    <row r="18" spans="1:9" s="68" customFormat="1" ht="33" customHeight="1" x14ac:dyDescent="0.25">
      <c r="B18" s="80" t="s">
        <v>53</v>
      </c>
      <c r="C18" s="81"/>
      <c r="D18" s="81"/>
      <c r="E18" s="81"/>
      <c r="F18" s="81"/>
      <c r="G18" s="81"/>
      <c r="H18" s="82"/>
    </row>
    <row r="19" spans="1:9" s="24" customFormat="1" ht="30.75" customHeight="1" x14ac:dyDescent="0.25">
      <c r="B19" s="43" t="s">
        <v>63</v>
      </c>
      <c r="C19" s="38" t="s">
        <v>43</v>
      </c>
      <c r="D19" s="98">
        <v>2021</v>
      </c>
      <c r="E19" s="39">
        <v>800</v>
      </c>
      <c r="F19" s="40" t="s">
        <v>30</v>
      </c>
      <c r="G19" s="41">
        <v>10</v>
      </c>
      <c r="H19" s="42">
        <f t="shared" ref="H19:H26" si="1">E19*G19</f>
        <v>8000</v>
      </c>
    </row>
    <row r="20" spans="1:9" s="24" customFormat="1" ht="28.5" customHeight="1" x14ac:dyDescent="0.25">
      <c r="B20" s="45" t="s">
        <v>65</v>
      </c>
      <c r="C20" s="44" t="s">
        <v>25</v>
      </c>
      <c r="D20" s="99"/>
      <c r="E20" s="39">
        <v>15</v>
      </c>
      <c r="F20" s="40" t="s">
        <v>26</v>
      </c>
      <c r="G20" s="41">
        <v>20</v>
      </c>
      <c r="H20" s="42">
        <f t="shared" si="1"/>
        <v>300</v>
      </c>
    </row>
    <row r="21" spans="1:9" s="24" customFormat="1" ht="27.75" customHeight="1" x14ac:dyDescent="0.25">
      <c r="B21" s="46" t="s">
        <v>66</v>
      </c>
      <c r="C21" s="47" t="s">
        <v>27</v>
      </c>
      <c r="D21" s="99"/>
      <c r="E21" s="48">
        <v>20</v>
      </c>
      <c r="F21" s="49" t="s">
        <v>28</v>
      </c>
      <c r="G21" s="50">
        <v>10</v>
      </c>
      <c r="H21" s="42">
        <f t="shared" si="1"/>
        <v>200</v>
      </c>
    </row>
    <row r="22" spans="1:9" s="24" customFormat="1" ht="27.75" customHeight="1" x14ac:dyDescent="0.25">
      <c r="B22" s="46" t="s">
        <v>44</v>
      </c>
      <c r="C22" s="47" t="s">
        <v>44</v>
      </c>
      <c r="D22" s="99"/>
      <c r="E22" s="48">
        <v>7</v>
      </c>
      <c r="F22" s="49" t="s">
        <v>28</v>
      </c>
      <c r="G22" s="50">
        <v>50</v>
      </c>
      <c r="H22" s="42">
        <f t="shared" si="1"/>
        <v>350</v>
      </c>
    </row>
    <row r="23" spans="1:9" s="24" customFormat="1" ht="27.75" customHeight="1" x14ac:dyDescent="0.25">
      <c r="B23" s="46" t="s">
        <v>45</v>
      </c>
      <c r="C23" s="47" t="s">
        <v>45</v>
      </c>
      <c r="D23" s="99"/>
      <c r="E23" s="48">
        <v>10</v>
      </c>
      <c r="F23" s="49" t="s">
        <v>28</v>
      </c>
      <c r="G23" s="50">
        <v>50</v>
      </c>
      <c r="H23" s="42">
        <f t="shared" si="1"/>
        <v>500</v>
      </c>
    </row>
    <row r="24" spans="1:9" s="24" customFormat="1" ht="27.75" customHeight="1" x14ac:dyDescent="0.25">
      <c r="B24" s="46" t="s">
        <v>54</v>
      </c>
      <c r="C24" s="46" t="s">
        <v>55</v>
      </c>
      <c r="D24" s="99"/>
      <c r="E24" s="48">
        <v>50</v>
      </c>
      <c r="F24" s="49" t="s">
        <v>56</v>
      </c>
      <c r="G24" s="50">
        <v>15</v>
      </c>
      <c r="H24" s="42">
        <f t="shared" si="1"/>
        <v>750</v>
      </c>
    </row>
    <row r="25" spans="1:9" ht="45" customHeight="1" x14ac:dyDescent="0.25">
      <c r="A25" s="24"/>
      <c r="B25" s="58" t="s">
        <v>69</v>
      </c>
      <c r="C25" s="43" t="s">
        <v>50</v>
      </c>
      <c r="D25" s="99"/>
      <c r="E25" s="39">
        <v>6400</v>
      </c>
      <c r="F25" s="57" t="s">
        <v>51</v>
      </c>
      <c r="G25" s="57">
        <v>2</v>
      </c>
      <c r="H25" s="42">
        <f t="shared" si="1"/>
        <v>12800</v>
      </c>
      <c r="I25" s="33"/>
    </row>
    <row r="26" spans="1:9" ht="34.5" customHeight="1" x14ac:dyDescent="0.25">
      <c r="A26" s="24"/>
      <c r="B26" s="58" t="s">
        <v>70</v>
      </c>
      <c r="C26" s="43" t="s">
        <v>41</v>
      </c>
      <c r="D26" s="100"/>
      <c r="E26" s="39">
        <v>630</v>
      </c>
      <c r="F26" s="57" t="s">
        <v>30</v>
      </c>
      <c r="G26" s="57">
        <v>10</v>
      </c>
      <c r="H26" s="42">
        <f t="shared" si="1"/>
        <v>6300</v>
      </c>
      <c r="I26" s="33"/>
    </row>
    <row r="27" spans="1:9" s="24" customFormat="1" ht="27.75" customHeight="1" x14ac:dyDescent="0.25">
      <c r="B27" s="83" t="s">
        <v>34</v>
      </c>
      <c r="C27" s="84"/>
      <c r="D27" s="84"/>
      <c r="E27" s="84"/>
      <c r="F27" s="84"/>
      <c r="G27" s="85"/>
      <c r="H27" s="51">
        <f>SUM(H19:H26)</f>
        <v>29200</v>
      </c>
    </row>
    <row r="28" spans="1:9" ht="16.2" thickBot="1" x14ac:dyDescent="0.3">
      <c r="A28" s="2"/>
      <c r="B28" s="89" t="s">
        <v>42</v>
      </c>
      <c r="C28" s="90"/>
      <c r="D28" s="90"/>
      <c r="E28" s="90"/>
      <c r="F28" s="90"/>
      <c r="G28" s="91"/>
      <c r="H28" s="23">
        <f>H17+H27</f>
        <v>44110</v>
      </c>
    </row>
    <row r="29" spans="1:9" x14ac:dyDescent="0.25">
      <c r="A29" s="2"/>
      <c r="C29" s="3"/>
      <c r="D29" s="3"/>
      <c r="G29" s="2"/>
      <c r="H29" s="2"/>
    </row>
    <row r="34" spans="3:3" x14ac:dyDescent="0.25">
      <c r="C34" s="33"/>
    </row>
    <row r="35" spans="3:3" x14ac:dyDescent="0.25">
      <c r="C35" s="33"/>
    </row>
  </sheetData>
  <mergeCells count="8">
    <mergeCell ref="B1:C1"/>
    <mergeCell ref="B28:G28"/>
    <mergeCell ref="B17:G17"/>
    <mergeCell ref="B18:H18"/>
    <mergeCell ref="B27:G27"/>
    <mergeCell ref="B8:H8"/>
    <mergeCell ref="D19:D26"/>
    <mergeCell ref="D9:D16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4" zoomScale="116" zoomScaleNormal="116" workbookViewId="0">
      <selection activeCell="C17" sqref="C17"/>
    </sheetView>
  </sheetViews>
  <sheetFormatPr defaultColWidth="8.796875" defaultRowHeight="15.6" x14ac:dyDescent="0.25"/>
  <cols>
    <col min="1" max="1" width="2.796875" style="2" customWidth="1"/>
    <col min="2" max="2" width="26.09765625" customWidth="1"/>
    <col min="3" max="3" width="13.19921875" style="3" customWidth="1"/>
    <col min="4" max="4" width="16.796875" style="3" customWidth="1"/>
    <col min="5" max="5" width="11" customWidth="1"/>
    <col min="6" max="6" width="8.296875" customWidth="1"/>
    <col min="7" max="7" width="10.09765625" style="2" customWidth="1"/>
    <col min="8" max="8" width="14.796875" style="2" customWidth="1"/>
  </cols>
  <sheetData>
    <row r="1" spans="2:8" ht="37.5" customHeight="1" x14ac:dyDescent="0.25">
      <c r="B1" s="70" t="s">
        <v>0</v>
      </c>
      <c r="C1" s="70"/>
      <c r="D1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/>
      <c r="E2" s="7"/>
      <c r="F2" s="7"/>
      <c r="G2" s="8"/>
      <c r="H2" s="8"/>
    </row>
    <row r="3" spans="2:8" ht="17.399999999999999" x14ac:dyDescent="0.35">
      <c r="B3" s="5" t="s">
        <v>3</v>
      </c>
      <c r="C3" s="6" t="s">
        <v>59</v>
      </c>
      <c r="D3" s="69"/>
      <c r="E3" s="7"/>
      <c r="F3" s="7"/>
      <c r="G3" s="8"/>
      <c r="H3" s="8"/>
    </row>
    <row r="4" spans="2:8" s="1" customFormat="1" ht="16.5" customHeight="1" x14ac:dyDescent="0.35">
      <c r="B4" s="9" t="s">
        <v>4</v>
      </c>
      <c r="C4" s="6" t="s">
        <v>58</v>
      </c>
      <c r="D4" s="6"/>
      <c r="E4" s="9"/>
      <c r="F4" s="9"/>
      <c r="G4" s="9"/>
      <c r="H4" s="9"/>
    </row>
    <row r="5" spans="2:8" s="1" customFormat="1" ht="16.5" customHeight="1" x14ac:dyDescent="0.35">
      <c r="B5" s="9" t="s">
        <v>5</v>
      </c>
      <c r="C5" s="6" t="s">
        <v>60</v>
      </c>
      <c r="E5" s="9"/>
      <c r="F5" s="9"/>
      <c r="G5" s="9"/>
      <c r="H5" s="9"/>
    </row>
    <row r="6" spans="2:8" s="1" customFormat="1" ht="16.5" customHeight="1" x14ac:dyDescent="0.35">
      <c r="B6" s="10"/>
      <c r="C6" s="6">
        <v>18321915634</v>
      </c>
      <c r="D6" s="10"/>
      <c r="E6" s="10"/>
      <c r="F6" s="10"/>
      <c r="G6" s="10"/>
      <c r="H6" s="10"/>
    </row>
    <row r="7" spans="2:8" s="56" customFormat="1" ht="39" customHeight="1" x14ac:dyDescent="0.15">
      <c r="B7" s="52" t="s">
        <v>6</v>
      </c>
      <c r="C7" s="53" t="s">
        <v>15</v>
      </c>
      <c r="D7" s="53" t="s">
        <v>16</v>
      </c>
      <c r="E7" s="54" t="s">
        <v>17</v>
      </c>
      <c r="F7" s="54" t="s">
        <v>18</v>
      </c>
      <c r="G7" s="54" t="s">
        <v>19</v>
      </c>
      <c r="H7" s="55" t="s">
        <v>20</v>
      </c>
    </row>
    <row r="8" spans="2:8" ht="33.75" customHeight="1" x14ac:dyDescent="0.25">
      <c r="B8" s="80" t="s">
        <v>21</v>
      </c>
      <c r="C8" s="79"/>
      <c r="D8" s="79"/>
      <c r="E8" s="79"/>
      <c r="F8" s="79"/>
      <c r="G8" s="79"/>
      <c r="H8" s="76"/>
    </row>
    <row r="9" spans="2:8" x14ac:dyDescent="0.35">
      <c r="B9" s="60" t="s">
        <v>29</v>
      </c>
      <c r="C9" s="106" t="s">
        <v>76</v>
      </c>
      <c r="D9" s="86">
        <v>2021</v>
      </c>
      <c r="E9" s="39">
        <v>400</v>
      </c>
      <c r="F9" s="61" t="s">
        <v>24</v>
      </c>
      <c r="G9" s="62">
        <v>26</v>
      </c>
      <c r="H9" s="42">
        <f>E9*G9</f>
        <v>10400</v>
      </c>
    </row>
    <row r="10" spans="2:8" x14ac:dyDescent="0.35">
      <c r="B10" s="63" t="s">
        <v>39</v>
      </c>
      <c r="C10" s="107"/>
      <c r="D10" s="87"/>
      <c r="E10" s="48">
        <v>150</v>
      </c>
      <c r="F10" s="64" t="s">
        <v>38</v>
      </c>
      <c r="G10" s="65">
        <v>24</v>
      </c>
      <c r="H10" s="42">
        <f>E10*G10</f>
        <v>3600</v>
      </c>
    </row>
    <row r="11" spans="2:8" x14ac:dyDescent="0.35">
      <c r="B11" s="63" t="s">
        <v>40</v>
      </c>
      <c r="C11" s="107"/>
      <c r="D11" s="87"/>
      <c r="E11" s="48">
        <v>150</v>
      </c>
      <c r="F11" s="64" t="s">
        <v>38</v>
      </c>
      <c r="G11" s="65">
        <v>20</v>
      </c>
      <c r="H11" s="42">
        <f>E11*G11</f>
        <v>3000</v>
      </c>
    </row>
    <row r="12" spans="2:8" x14ac:dyDescent="0.35">
      <c r="B12" s="63" t="s">
        <v>37</v>
      </c>
      <c r="C12" s="107"/>
      <c r="D12" s="87"/>
      <c r="E12" s="48">
        <v>480</v>
      </c>
      <c r="F12" s="61" t="s">
        <v>24</v>
      </c>
      <c r="G12" s="65">
        <v>15</v>
      </c>
      <c r="H12" s="42">
        <f>E12*G12</f>
        <v>7200</v>
      </c>
    </row>
    <row r="13" spans="2:8" x14ac:dyDescent="0.35">
      <c r="B13" s="63" t="s">
        <v>35</v>
      </c>
      <c r="C13" s="107"/>
      <c r="D13" s="87"/>
      <c r="E13" s="48">
        <v>190</v>
      </c>
      <c r="F13" s="64" t="s">
        <v>38</v>
      </c>
      <c r="G13" s="65">
        <v>13</v>
      </c>
      <c r="H13" s="42">
        <f t="shared" ref="H13:H14" si="0">E13*G13</f>
        <v>2470</v>
      </c>
    </row>
    <row r="14" spans="2:8" x14ac:dyDescent="0.35">
      <c r="B14" s="63" t="s">
        <v>36</v>
      </c>
      <c r="C14" s="108"/>
      <c r="D14" s="88"/>
      <c r="E14" s="48">
        <v>95</v>
      </c>
      <c r="F14" s="64" t="s">
        <v>38</v>
      </c>
      <c r="G14" s="65">
        <v>12</v>
      </c>
      <c r="H14" s="42">
        <f t="shared" si="0"/>
        <v>1140</v>
      </c>
    </row>
    <row r="15" spans="2:8" x14ac:dyDescent="0.25">
      <c r="B15" s="104" t="s">
        <v>9</v>
      </c>
      <c r="C15" s="105"/>
      <c r="D15" s="105"/>
      <c r="E15" s="105"/>
      <c r="F15" s="105"/>
      <c r="G15" s="105"/>
      <c r="H15" s="14">
        <f>SUM(H9:H14)</f>
        <v>27810</v>
      </c>
    </row>
    <row r="19" spans="2:5" x14ac:dyDescent="0.4">
      <c r="B19" s="15"/>
      <c r="C19" s="16"/>
      <c r="D19" s="16"/>
      <c r="E19" s="17"/>
    </row>
    <row r="20" spans="2:5" x14ac:dyDescent="0.25">
      <c r="B20" s="18"/>
      <c r="C20" s="19"/>
      <c r="D20" s="19"/>
      <c r="E20" s="20"/>
    </row>
    <row r="21" spans="2:5" x14ac:dyDescent="0.25">
      <c r="B21" s="18"/>
      <c r="C21" s="19"/>
      <c r="D21" s="19"/>
      <c r="E21" s="20"/>
    </row>
    <row r="22" spans="2:5" x14ac:dyDescent="0.25">
      <c r="B22" s="18"/>
      <c r="C22" s="19"/>
      <c r="D22" s="19"/>
      <c r="E22" s="20"/>
    </row>
    <row r="23" spans="2:5" x14ac:dyDescent="0.25">
      <c r="B23" s="18"/>
      <c r="C23" s="19"/>
      <c r="D23" s="19"/>
      <c r="E23" s="20"/>
    </row>
    <row r="24" spans="2:5" x14ac:dyDescent="0.25">
      <c r="B24" s="18"/>
      <c r="C24" s="21"/>
      <c r="D24" s="21"/>
      <c r="E24" s="20"/>
    </row>
  </sheetData>
  <mergeCells count="5">
    <mergeCell ref="B1:C1"/>
    <mergeCell ref="B8:H8"/>
    <mergeCell ref="B15:G15"/>
    <mergeCell ref="D9:D14"/>
    <mergeCell ref="C9:C14"/>
  </mergeCells>
  <phoneticPr fontId="6" type="noConversion"/>
  <pageMargins left="0.75" right="0.75" top="1" bottom="1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2021-11-10T06:33:03Z</cp:lastPrinted>
  <dcterms:created xsi:type="dcterms:W3CDTF">2016-06-29T09:42:00Z</dcterms:created>
  <dcterms:modified xsi:type="dcterms:W3CDTF">2021-12-09T03:03:43Z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