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\芙仕得\报价+结算\"/>
    </mc:Choice>
  </mc:AlternateContent>
  <bookViews>
    <workbookView xWindow="0" yWindow="0" windowWidth="19200" windowHeight="692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I13" i="5" l="1"/>
  <c r="B7" i="5" l="1"/>
  <c r="B6" i="5"/>
  <c r="I31" i="5"/>
  <c r="I32" i="5" s="1"/>
  <c r="C6" i="5" s="1"/>
  <c r="I24" i="5"/>
  <c r="I25" i="5"/>
  <c r="I26" i="5"/>
  <c r="I27" i="5"/>
  <c r="I28" i="5"/>
  <c r="I23" i="5"/>
  <c r="I22" i="5"/>
  <c r="I21" i="5"/>
  <c r="I20" i="5"/>
  <c r="I19" i="5"/>
  <c r="I18" i="5"/>
  <c r="I17" i="5"/>
  <c r="I14" i="5"/>
  <c r="I15" i="5"/>
  <c r="I16" i="5"/>
  <c r="I29" i="5" l="1"/>
  <c r="C5" i="5" s="1"/>
  <c r="I34" i="5" l="1"/>
  <c r="C7" i="5" s="1"/>
  <c r="I35" i="5" l="1"/>
  <c r="C8" i="5" s="1"/>
  <c r="B5" i="5" l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<sst xmlns="http://schemas.openxmlformats.org/spreadsheetml/2006/main" count="74" uniqueCount="50">
  <si>
    <t>Agency: must fill in
供应商（填入右边橘色处）</t>
  </si>
  <si>
    <t>Descripation描述</t>
  </si>
  <si>
    <t>Quotation
报价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</si>
  <si>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</si>
  <si>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</si>
  <si>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</si>
  <si>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</si>
  <si>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Size</t>
    <phoneticPr fontId="1" type="noConversion"/>
  </si>
  <si>
    <t>Qty</t>
    <phoneticPr fontId="1" type="noConversion"/>
  </si>
  <si>
    <t>Total(RMB)</t>
    <phoneticPr fontId="1" type="noConversion"/>
  </si>
  <si>
    <t>Total Amount</t>
    <phoneticPr fontId="1" type="noConversion"/>
  </si>
  <si>
    <t>页</t>
    <phoneticPr fontId="1" type="noConversion"/>
  </si>
  <si>
    <t>Unit Price</t>
    <phoneticPr fontId="1" type="noConversion"/>
  </si>
  <si>
    <t>医学幻灯制作</t>
    <phoneticPr fontId="1" type="noConversion"/>
  </si>
  <si>
    <t>Total：</t>
    <phoneticPr fontId="1" type="noConversion"/>
  </si>
  <si>
    <t>总计 Total</t>
    <phoneticPr fontId="1" type="noConversion"/>
  </si>
  <si>
    <t>科室会幻灯</t>
  </si>
  <si>
    <t>预计40P/套，其中24P从无到有</t>
    <phoneticPr fontId="1" type="noConversion"/>
  </si>
  <si>
    <t>1-1</t>
    <phoneticPr fontId="1" type="noConversion"/>
  </si>
  <si>
    <t>城市会幻灯</t>
  </si>
  <si>
    <t>1-2</t>
    <phoneticPr fontId="1" type="noConversion"/>
  </si>
  <si>
    <t>虚拟病例幻灯</t>
  </si>
  <si>
    <t>预计10P，从无到有</t>
    <phoneticPr fontId="1" type="noConversion"/>
  </si>
  <si>
    <t>1-3</t>
    <phoneticPr fontId="1" type="noConversion"/>
  </si>
  <si>
    <t>创意设计</t>
    <phoneticPr fontId="1" type="noConversion"/>
  </si>
  <si>
    <t>页面设计</t>
    <phoneticPr fontId="1" type="noConversion"/>
  </si>
  <si>
    <t>页</t>
    <phoneticPr fontId="1" type="noConversion"/>
  </si>
  <si>
    <t>有素材，重新设计</t>
    <phoneticPr fontId="1" type="noConversion"/>
  </si>
  <si>
    <t>2-1</t>
    <phoneticPr fontId="1" type="noConversion"/>
  </si>
  <si>
    <t>税 Tax</t>
    <phoneticPr fontId="1" type="noConversion"/>
  </si>
  <si>
    <t>1、晚期HR+乳腺癌一线内分泌治疗方案选择</t>
    <phoneticPr fontId="1" type="noConversion"/>
  </si>
  <si>
    <t>2、晚期化疗后维持方案选择</t>
    <phoneticPr fontId="1" type="noConversion"/>
  </si>
  <si>
    <r>
      <t>3、</t>
    </r>
    <r>
      <rPr>
        <sz val="7"/>
        <rFont val="微软雅黑"/>
        <family val="2"/>
        <charset val="134"/>
      </rPr>
      <t xml:space="preserve"> </t>
    </r>
    <r>
      <rPr>
        <sz val="12"/>
        <rFont val="微软雅黑"/>
        <family val="2"/>
        <charset val="134"/>
      </rPr>
      <t>晚期单药治疗选择</t>
    </r>
    <phoneticPr fontId="1" type="noConversion"/>
  </si>
  <si>
    <t>2</t>
    <phoneticPr fontId="1" type="noConversion"/>
  </si>
  <si>
    <t>3</t>
    <phoneticPr fontId="1" type="noConversion"/>
  </si>
  <si>
    <t>上海麦田公共关系咨询有限公司</t>
    <phoneticPr fontId="1" type="noConversion"/>
  </si>
  <si>
    <t>2、氟维司群-对比依西美坦-临床研究-15P</t>
    <phoneticPr fontId="1" type="noConversion"/>
  </si>
  <si>
    <t>1、芙仕得-CDK46抑制剂联合内分泌治疗的获益 34P</t>
    <phoneticPr fontId="1" type="noConversion"/>
  </si>
  <si>
    <t>6、三阳性乳腺癌的治疗</t>
    <phoneticPr fontId="1" type="noConversion"/>
  </si>
  <si>
    <t>1、绝经前激素阳性乳腺癌复发转移患者的病例讨论</t>
    <phoneticPr fontId="1" type="noConversion"/>
  </si>
  <si>
    <t>3、 晚期经AI治疗失败的患者(1)</t>
    <phoneticPr fontId="1" type="noConversion"/>
  </si>
  <si>
    <t>2、 HR阳性HER2阴性复发性乳腺癌</t>
    <phoneticPr fontId="1" type="noConversion"/>
  </si>
  <si>
    <t>预计10P，从无到有</t>
    <phoneticPr fontId="1" type="noConversion"/>
  </si>
  <si>
    <t>4、 HR+HER2+晚期内分泌治疗耐药患者 病例讨论</t>
    <phoneticPr fontId="1" type="noConversion"/>
  </si>
  <si>
    <t>5、绝经前HR+ HER2-晚期乳腺癌病例讨论</t>
    <phoneticPr fontId="1" type="noConversion"/>
  </si>
  <si>
    <t>注射流程指引卡</t>
    <phoneticPr fontId="1" type="noConversion"/>
  </si>
  <si>
    <t>总PO：143736.00  目前已使用：54200.00  剩余：89536.00</t>
    <phoneticPr fontId="1" type="noConversion"/>
  </si>
  <si>
    <t>Quotation Summary 结算总表</t>
    <phoneticPr fontId="4" type="noConversion"/>
  </si>
  <si>
    <t>结算明细表 Quotation Breakdown</t>
    <phoneticPr fontId="1" type="noConversion"/>
  </si>
  <si>
    <t>预计40P/套，其中24P从无到有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</si>
</sst>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0"/>
      <color indexed="9"/>
      <name val="微软雅黑"/>
      <family val="2"/>
      <charset val="134"/>
    </font>
    <font>
      <b/>
      <u/>
      <sz val="12"/>
      <name val="微软雅黑"/>
      <family val="2"/>
      <charset val="134"/>
    </font>
    <font>
      <sz val="7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8"/>
      <color rgb="FFFF0000"/>
      <name val="微软雅黑"/>
      <family val="2"/>
      <charset val="134"/>
    </font>
    <font>
      <sz val="9"/>
      <name val="微软雅黑"/>
      <family val="2"/>
      <charset val="134"/>
    </font>
    <font>
      <sz val="8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0" fillId="0" borderId="0" xfId="0" applyFont="1" applyFill="1" applyBorder="1" applyAlignment="1">
      <alignment wrapText="1"/>
    </xf>
    <xf numFmtId="0" fontId="31" fillId="25" borderId="1" xfId="0" applyFont="1" applyFill="1" applyBorder="1" applyAlignment="1">
      <alignment horizontal="center" vertical="center" wrapText="1"/>
    </xf>
    <xf numFmtId="177" fontId="32" fillId="25" borderId="1" xfId="0" applyNumberFormat="1" applyFont="1" applyFill="1" applyBorder="1" applyAlignment="1">
      <alignment horizontal="center" vertical="center" wrapText="1"/>
    </xf>
    <xf numFmtId="43" fontId="30" fillId="0" borderId="0" xfId="62" applyNumberFormat="1" applyFont="1" applyBorder="1" applyAlignment="1"/>
    <xf numFmtId="0" fontId="30" fillId="0" borderId="0" xfId="0" applyFont="1" applyAlignment="1"/>
    <xf numFmtId="0" fontId="30" fillId="0" borderId="0" xfId="0" applyFont="1" applyBorder="1" applyAlignment="1"/>
    <xf numFmtId="177" fontId="31" fillId="25" borderId="1" xfId="0" applyNumberFormat="1" applyFont="1" applyFill="1" applyBorder="1" applyAlignment="1">
      <alignment vertical="center" wrapText="1"/>
    </xf>
    <xf numFmtId="0" fontId="33" fillId="26" borderId="1" xfId="0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/>
    <xf numFmtId="0" fontId="30" fillId="0" borderId="0" xfId="0" applyFont="1" applyAlignment="1">
      <alignment horizontal="left"/>
    </xf>
    <xf numFmtId="49" fontId="31" fillId="24" borderId="11" xfId="0" applyNumberFormat="1" applyFont="1" applyFill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wrapText="1"/>
    </xf>
    <xf numFmtId="49" fontId="31" fillId="25" borderId="1" xfId="0" applyNumberFormat="1" applyFont="1" applyFill="1" applyBorder="1" applyAlignment="1">
      <alignment horizontal="center" vertical="center" wrapText="1"/>
    </xf>
    <xf numFmtId="49" fontId="33" fillId="26" borderId="1" xfId="0" applyNumberFormat="1" applyFont="1" applyFill="1" applyBorder="1" applyAlignment="1">
      <alignment horizontal="center" vertical="center"/>
    </xf>
    <xf numFmtId="49" fontId="30" fillId="0" borderId="0" xfId="0" applyNumberFormat="1" applyFont="1"/>
    <xf numFmtId="0" fontId="30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0" fillId="27" borderId="1" xfId="62" applyNumberFormat="1" applyFont="1" applyFill="1" applyBorder="1" applyAlignment="1">
      <alignment horizontal="center" vertical="center"/>
    </xf>
    <xf numFmtId="179" fontId="30" fillId="0" borderId="1" xfId="0" applyNumberFormat="1" applyFont="1" applyFill="1" applyBorder="1" applyAlignment="1">
      <alignment vertical="center"/>
    </xf>
    <xf numFmtId="179" fontId="33" fillId="0" borderId="1" xfId="0" applyNumberFormat="1" applyFont="1" applyBorder="1" applyAlignment="1"/>
    <xf numFmtId="180" fontId="37" fillId="0" borderId="12" xfId="0" applyNumberFormat="1" applyFont="1" applyFill="1" applyBorder="1" applyAlignment="1"/>
    <xf numFmtId="0" fontId="31" fillId="25" borderId="1" xfId="0" applyFont="1" applyFill="1" applyBorder="1" applyAlignment="1">
      <alignment vertical="center" wrapText="1"/>
    </xf>
    <xf numFmtId="0" fontId="30" fillId="26" borderId="1" xfId="0" applyFont="1" applyFill="1" applyBorder="1" applyAlignment="1">
      <alignment horizontal="center" vertical="center"/>
    </xf>
    <xf numFmtId="177" fontId="30" fillId="26" borderId="1" xfId="0" applyNumberFormat="1" applyFont="1" applyFill="1" applyBorder="1" applyAlignment="1">
      <alignment horizontal="center" vertical="center"/>
    </xf>
    <xf numFmtId="178" fontId="33" fillId="26" borderId="1" xfId="0" applyNumberFormat="1" applyFont="1" applyFill="1" applyBorder="1" applyAlignment="1"/>
    <xf numFmtId="0" fontId="31" fillId="24" borderId="11" xfId="0" applyFont="1" applyFill="1" applyBorder="1" applyAlignment="1">
      <alignment vertical="center"/>
    </xf>
    <xf numFmtId="0" fontId="30" fillId="0" borderId="11" xfId="0" applyFont="1" applyBorder="1" applyAlignment="1">
      <alignment vertical="center" wrapText="1"/>
    </xf>
    <xf numFmtId="0" fontId="29" fillId="0" borderId="0" xfId="0" applyFont="1" applyAlignment="1"/>
    <xf numFmtId="0" fontId="33" fillId="0" borderId="11" xfId="0" applyFont="1" applyBorder="1" applyAlignment="1">
      <alignment vertical="center" wrapText="1"/>
    </xf>
    <xf numFmtId="0" fontId="30" fillId="0" borderId="14" xfId="0" applyFont="1" applyFill="1" applyBorder="1" applyAlignment="1">
      <alignment vertical="center" wrapText="1"/>
    </xf>
    <xf numFmtId="0" fontId="33" fillId="26" borderId="1" xfId="0" applyNumberFormat="1" applyFont="1" applyFill="1" applyBorder="1" applyAlignment="1">
      <alignment horizontal="center" vertical="center"/>
    </xf>
    <xf numFmtId="9" fontId="33" fillId="26" borderId="1" xfId="0" applyNumberFormat="1" applyFont="1" applyFill="1" applyBorder="1" applyAlignment="1">
      <alignment horizontal="left"/>
    </xf>
    <xf numFmtId="0" fontId="39" fillId="29" borderId="0" xfId="0" applyFont="1" applyFill="1" applyAlignment="1">
      <alignment horizontal="right" wrapText="1"/>
    </xf>
    <xf numFmtId="49" fontId="40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4" xfId="0" applyFont="1" applyFill="1" applyBorder="1" applyAlignment="1">
      <alignment vertical="center" wrapText="1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>
      <alignment horizontal="center" vertical="center"/>
    </xf>
    <xf numFmtId="0" fontId="40" fillId="27" borderId="1" xfId="62" applyNumberFormat="1" applyFont="1" applyFill="1" applyBorder="1" applyAlignment="1">
      <alignment horizontal="center" vertical="center"/>
    </xf>
    <xf numFmtId="179" fontId="40" fillId="0" borderId="1" xfId="0" applyNumberFormat="1" applyFont="1" applyFill="1" applyBorder="1" applyAlignment="1">
      <alignment vertical="center"/>
    </xf>
    <xf numFmtId="0" fontId="40" fillId="0" borderId="1" xfId="0" applyFont="1" applyBorder="1" applyAlignment="1"/>
    <xf numFmtId="0" fontId="30" fillId="0" borderId="0" xfId="0" applyFont="1" applyBorder="1"/>
    <xf numFmtId="179" fontId="40" fillId="0" borderId="0" xfId="0" applyNumberFormat="1" applyFont="1" applyFill="1" applyBorder="1" applyAlignment="1">
      <alignment vertical="center"/>
    </xf>
    <xf numFmtId="179" fontId="30" fillId="0" borderId="0" xfId="0" applyNumberFormat="1" applyFont="1" applyBorder="1"/>
    <xf numFmtId="176" fontId="30" fillId="0" borderId="11" xfId="62" applyFont="1" applyBorder="1" applyAlignment="1"/>
    <xf numFmtId="176" fontId="33" fillId="0" borderId="11" xfId="62" applyFont="1" applyBorder="1" applyAlignment="1"/>
    <xf numFmtId="0" fontId="30" fillId="0" borderId="17" xfId="0" applyFont="1" applyFill="1" applyBorder="1" applyAlignment="1">
      <alignment horizontal="left" wrapText="1"/>
    </xf>
    <xf numFmtId="0" fontId="30" fillId="0" borderId="13" xfId="0" applyFont="1" applyFill="1" applyBorder="1" applyAlignment="1">
      <alignment horizontal="left" wrapText="1"/>
    </xf>
    <xf numFmtId="0" fontId="43" fillId="0" borderId="13" xfId="0" applyFont="1" applyBorder="1" applyAlignment="1">
      <alignment horizontal="left"/>
    </xf>
    <xf numFmtId="0" fontId="41" fillId="0" borderId="1" xfId="0" applyFont="1" applyBorder="1" applyAlignment="1">
      <alignment horizontal="left" vertical="center" wrapText="1"/>
    </xf>
    <xf numFmtId="0" fontId="36" fillId="28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right"/>
    </xf>
    <xf numFmtId="0" fontId="42" fillId="0" borderId="0" xfId="0" applyFont="1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49" fontId="30" fillId="0" borderId="14" xfId="0" applyNumberFormat="1" applyFont="1" applyFill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/>
    </xf>
    <xf numFmtId="0" fontId="30" fillId="0" borderId="15" xfId="0" applyFont="1" applyFill="1" applyBorder="1" applyAlignment="1">
      <alignment horizontal="left" vertical="center"/>
    </xf>
    <xf numFmtId="0" fontId="40" fillId="0" borderId="14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left" vertical="center" wrapText="1"/>
    </xf>
    <xf numFmtId="0" fontId="40" fillId="0" borderId="15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</cellXfs>
  <cellStyles count="6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5"/>
  <sheetViews>
    <sheetView showGridLines="0" tabSelected="1" topLeftCell="A2" zoomScale="70" zoomScaleNormal="70" workbookViewId="0">
      <selection activeCell="L14" sqref="L14"/>
    </sheetView>
  </sheetViews>
  <sheetFormatPr defaultColWidth="9" defaultRowHeight="16.5"/>
  <cols>
    <col min="1" max="1" width="6.33203125" style="20" customWidth="1"/>
    <col min="2" max="2" width="12.6640625" style="13" customWidth="1"/>
    <col min="3" max="3" width="56.4140625" style="14" customWidth="1"/>
    <col min="4" max="4" width="36.6640625" style="14" customWidth="1"/>
    <col min="5" max="5" width="5.33203125" style="13" customWidth="1"/>
    <col min="6" max="6" width="5.5" style="9" customWidth="1"/>
    <col min="7" max="7" width="4.58203125" style="9" customWidth="1"/>
    <col min="8" max="8" width="6.6640625" style="9" customWidth="1"/>
    <col min="9" max="9" width="13.58203125" style="5" customWidth="1"/>
    <col min="10" max="10" width="9" style="13"/>
    <col min="11" max="11" width="11" style="13" bestFit="1" customWidth="1"/>
    <col min="12" max="12" width="10.33203125" style="13" bestFit="1" customWidth="1"/>
    <col min="13" max="16384" width="9" style="13"/>
  </cols>
  <sheetData>
    <row r="2" spans="1:13" ht="21.5">
      <c r="A2" s="58" t="s">
        <v>47</v>
      </c>
      <c r="B2" s="58"/>
      <c r="C2" s="33"/>
      <c r="D2" s="33"/>
      <c r="E2" s="33"/>
      <c r="F2" s="33"/>
      <c r="H2" s="13"/>
    </row>
    <row r="3" spans="1:13">
      <c r="A3" s="54" t="s">
        <v>0</v>
      </c>
      <c r="B3" s="54"/>
      <c r="C3" s="38" t="s">
        <v>35</v>
      </c>
      <c r="D3" s="55" t="s">
        <v>46</v>
      </c>
      <c r="E3" s="55"/>
      <c r="F3" s="55"/>
      <c r="G3" s="55"/>
      <c r="H3" s="13"/>
    </row>
    <row r="4" spans="1:13" ht="15.65" customHeight="1">
      <c r="A4" s="15" t="s">
        <v>5</v>
      </c>
      <c r="B4" s="31" t="s">
        <v>1</v>
      </c>
      <c r="C4" s="31" t="s">
        <v>2</v>
      </c>
      <c r="D4" s="55"/>
      <c r="E4" s="55"/>
      <c r="F4" s="55"/>
      <c r="G4" s="55"/>
      <c r="H4" s="13"/>
    </row>
    <row r="5" spans="1:13" ht="15.65" customHeight="1">
      <c r="A5" s="16">
        <v>1</v>
      </c>
      <c r="B5" s="32" t="str">
        <f>B12</f>
        <v>医学幻灯制作</v>
      </c>
      <c r="C5" s="50">
        <f>I29</f>
        <v>132800</v>
      </c>
      <c r="D5" s="55"/>
      <c r="E5" s="55"/>
      <c r="F5" s="55"/>
      <c r="G5" s="55"/>
      <c r="H5" s="13"/>
    </row>
    <row r="6" spans="1:13" ht="15.65" customHeight="1">
      <c r="A6" s="16" t="s">
        <v>33</v>
      </c>
      <c r="B6" s="32" t="str">
        <f>B30</f>
        <v>创意设计</v>
      </c>
      <c r="C6" s="50">
        <f>I32</f>
        <v>1600</v>
      </c>
      <c r="D6" s="55"/>
      <c r="E6" s="55"/>
      <c r="F6" s="55"/>
      <c r="G6" s="55"/>
      <c r="H6" s="13"/>
    </row>
    <row r="7" spans="1:13" ht="15.65" customHeight="1">
      <c r="A7" s="16" t="s">
        <v>34</v>
      </c>
      <c r="B7" s="32" t="str">
        <f>B33</f>
        <v>税 Tax</v>
      </c>
      <c r="C7" s="50">
        <f>I34</f>
        <v>8064</v>
      </c>
      <c r="D7" s="55"/>
      <c r="E7" s="55"/>
      <c r="F7" s="55"/>
      <c r="G7" s="55"/>
      <c r="H7" s="13"/>
    </row>
    <row r="8" spans="1:13" ht="14.4" customHeight="1">
      <c r="A8" s="17"/>
      <c r="B8" s="34" t="s">
        <v>15</v>
      </c>
      <c r="C8" s="51">
        <f>I35</f>
        <v>142464</v>
      </c>
      <c r="D8" s="55"/>
      <c r="E8" s="55"/>
      <c r="F8" s="55"/>
      <c r="G8" s="55"/>
      <c r="H8" s="13"/>
    </row>
    <row r="9" spans="1:13" ht="17.399999999999999" customHeight="1">
      <c r="A9" s="52" t="s">
        <v>48</v>
      </c>
      <c r="B9" s="52"/>
      <c r="C9" s="52"/>
      <c r="D9" s="11"/>
      <c r="E9" s="4"/>
      <c r="H9" s="13"/>
    </row>
    <row r="10" spans="1:13" ht="0.65" hidden="1" customHeight="1">
      <c r="A10" s="53"/>
      <c r="B10" s="53"/>
      <c r="C10" s="53"/>
      <c r="D10" s="12"/>
      <c r="E10" s="1"/>
      <c r="F10" s="10"/>
      <c r="G10" s="10"/>
      <c r="H10" s="13"/>
      <c r="I10" s="6"/>
    </row>
    <row r="11" spans="1:13" ht="21.65" customHeight="1">
      <c r="A11" s="18" t="s">
        <v>3</v>
      </c>
      <c r="B11" s="27" t="s">
        <v>6</v>
      </c>
      <c r="C11" s="27"/>
      <c r="D11" s="2"/>
      <c r="E11" s="2" t="s">
        <v>4</v>
      </c>
      <c r="F11" s="2" t="s">
        <v>7</v>
      </c>
      <c r="G11" s="3" t="s">
        <v>8</v>
      </c>
      <c r="H11" s="3" t="s">
        <v>12</v>
      </c>
      <c r="I11" s="7" t="s">
        <v>9</v>
      </c>
    </row>
    <row r="12" spans="1:13" ht="13.25" customHeight="1">
      <c r="A12" s="19">
        <v>1</v>
      </c>
      <c r="B12" s="8" t="s">
        <v>13</v>
      </c>
      <c r="C12" s="8"/>
      <c r="D12" s="8"/>
      <c r="E12" s="8"/>
      <c r="F12" s="28"/>
      <c r="G12" s="29"/>
      <c r="H12" s="29"/>
      <c r="I12" s="30"/>
      <c r="K12" s="47"/>
      <c r="L12" s="47"/>
      <c r="M12" s="47"/>
    </row>
    <row r="13" spans="1:13" ht="15.5" customHeight="1">
      <c r="A13" s="62" t="s">
        <v>18</v>
      </c>
      <c r="B13" s="59" t="s">
        <v>16</v>
      </c>
      <c r="C13" s="67" t="s">
        <v>37</v>
      </c>
      <c r="D13" s="65" t="s">
        <v>17</v>
      </c>
      <c r="E13" s="42" t="s">
        <v>11</v>
      </c>
      <c r="F13" s="43">
        <v>36</v>
      </c>
      <c r="G13" s="44">
        <v>1</v>
      </c>
      <c r="H13" s="43">
        <v>600</v>
      </c>
      <c r="I13" s="45">
        <f>H13*F13</f>
        <v>21600</v>
      </c>
      <c r="K13" s="47"/>
      <c r="L13" s="47"/>
      <c r="M13" s="47"/>
    </row>
    <row r="14" spans="1:13" ht="15.5" customHeight="1">
      <c r="A14" s="63"/>
      <c r="B14" s="60"/>
      <c r="C14" s="68"/>
      <c r="D14" s="66"/>
      <c r="E14" s="21" t="s">
        <v>11</v>
      </c>
      <c r="F14" s="22">
        <v>16</v>
      </c>
      <c r="G14" s="23">
        <v>1</v>
      </c>
      <c r="H14" s="22">
        <v>400</v>
      </c>
      <c r="I14" s="24">
        <f t="shared" ref="I14:I16" si="0">H14*F14*G14</f>
        <v>6400</v>
      </c>
      <c r="K14" s="47"/>
      <c r="L14" s="48"/>
      <c r="M14" s="47"/>
    </row>
    <row r="15" spans="1:13" ht="15.5" customHeight="1">
      <c r="A15" s="63"/>
      <c r="B15" s="60"/>
      <c r="C15" s="67" t="s">
        <v>36</v>
      </c>
      <c r="D15" s="65" t="s">
        <v>49</v>
      </c>
      <c r="E15" s="42" t="s">
        <v>11</v>
      </c>
      <c r="F15" s="43">
        <v>15</v>
      </c>
      <c r="G15" s="44">
        <v>1</v>
      </c>
      <c r="H15" s="43">
        <v>600</v>
      </c>
      <c r="I15" s="45">
        <f t="shared" si="0"/>
        <v>9000</v>
      </c>
      <c r="K15" s="49"/>
      <c r="L15" s="47"/>
      <c r="M15" s="47"/>
    </row>
    <row r="16" spans="1:13" ht="15.5" customHeight="1">
      <c r="A16" s="64"/>
      <c r="B16" s="61"/>
      <c r="C16" s="69"/>
      <c r="D16" s="66"/>
      <c r="E16" s="21" t="s">
        <v>11</v>
      </c>
      <c r="F16" s="22">
        <v>16</v>
      </c>
      <c r="G16" s="23">
        <v>1</v>
      </c>
      <c r="H16" s="22">
        <v>400</v>
      </c>
      <c r="I16" s="24">
        <f t="shared" si="0"/>
        <v>6400</v>
      </c>
      <c r="K16" s="47"/>
      <c r="L16" s="48"/>
      <c r="M16" s="47"/>
    </row>
    <row r="17" spans="1:13" ht="15.5" customHeight="1">
      <c r="A17" s="62" t="s">
        <v>20</v>
      </c>
      <c r="B17" s="59" t="s">
        <v>19</v>
      </c>
      <c r="C17" s="70" t="s">
        <v>30</v>
      </c>
      <c r="D17" s="65" t="s">
        <v>49</v>
      </c>
      <c r="E17" s="21" t="s">
        <v>11</v>
      </c>
      <c r="F17" s="22">
        <v>24</v>
      </c>
      <c r="G17" s="23">
        <v>1</v>
      </c>
      <c r="H17" s="22">
        <v>600</v>
      </c>
      <c r="I17" s="24">
        <f>H17*F17*G17</f>
        <v>14400</v>
      </c>
      <c r="K17" s="47"/>
      <c r="L17" s="47"/>
      <c r="M17" s="47"/>
    </row>
    <row r="18" spans="1:13" ht="15.5" customHeight="1">
      <c r="A18" s="63"/>
      <c r="B18" s="60"/>
      <c r="C18" s="68"/>
      <c r="D18" s="66"/>
      <c r="E18" s="21" t="s">
        <v>11</v>
      </c>
      <c r="F18" s="22">
        <v>16</v>
      </c>
      <c r="G18" s="23">
        <v>1</v>
      </c>
      <c r="H18" s="22">
        <v>400</v>
      </c>
      <c r="I18" s="24">
        <f t="shared" ref="I18" si="1">H18*F18*G18</f>
        <v>6400</v>
      </c>
      <c r="K18" s="47"/>
      <c r="L18" s="47"/>
      <c r="M18" s="47"/>
    </row>
    <row r="19" spans="1:13" ht="15.5" customHeight="1">
      <c r="A19" s="63"/>
      <c r="B19" s="60"/>
      <c r="C19" s="70" t="s">
        <v>31</v>
      </c>
      <c r="D19" s="65" t="s">
        <v>49</v>
      </c>
      <c r="E19" s="21" t="s">
        <v>11</v>
      </c>
      <c r="F19" s="22">
        <v>24</v>
      </c>
      <c r="G19" s="23">
        <v>1</v>
      </c>
      <c r="H19" s="22">
        <v>600</v>
      </c>
      <c r="I19" s="24">
        <f>H19*F19*G19</f>
        <v>14400</v>
      </c>
      <c r="K19" s="47"/>
      <c r="L19" s="47"/>
      <c r="M19" s="47"/>
    </row>
    <row r="20" spans="1:13" ht="15.5" customHeight="1">
      <c r="A20" s="63"/>
      <c r="B20" s="60"/>
      <c r="C20" s="68"/>
      <c r="D20" s="66"/>
      <c r="E20" s="21" t="s">
        <v>11</v>
      </c>
      <c r="F20" s="22">
        <v>16</v>
      </c>
      <c r="G20" s="23">
        <v>1</v>
      </c>
      <c r="H20" s="22">
        <v>400</v>
      </c>
      <c r="I20" s="24">
        <f t="shared" ref="I20:I28" si="2">H20*F20*G20</f>
        <v>6400</v>
      </c>
    </row>
    <row r="21" spans="1:13" ht="15.5" customHeight="1">
      <c r="A21" s="63"/>
      <c r="B21" s="60"/>
      <c r="C21" s="70" t="s">
        <v>32</v>
      </c>
      <c r="D21" s="65" t="s">
        <v>49</v>
      </c>
      <c r="E21" s="21" t="s">
        <v>11</v>
      </c>
      <c r="F21" s="22">
        <v>24</v>
      </c>
      <c r="G21" s="23">
        <v>1</v>
      </c>
      <c r="H21" s="22">
        <v>600</v>
      </c>
      <c r="I21" s="24">
        <f t="shared" si="2"/>
        <v>14400</v>
      </c>
    </row>
    <row r="22" spans="1:13" ht="15.5" customHeight="1">
      <c r="A22" s="64"/>
      <c r="B22" s="61"/>
      <c r="C22" s="68"/>
      <c r="D22" s="66"/>
      <c r="E22" s="21" t="s">
        <v>11</v>
      </c>
      <c r="F22" s="22">
        <v>16</v>
      </c>
      <c r="G22" s="23">
        <v>1</v>
      </c>
      <c r="H22" s="22">
        <v>400</v>
      </c>
      <c r="I22" s="24">
        <f t="shared" si="2"/>
        <v>6400</v>
      </c>
    </row>
    <row r="23" spans="1:13" ht="15.5" customHeight="1">
      <c r="A23" s="62" t="s">
        <v>23</v>
      </c>
      <c r="B23" s="59" t="s">
        <v>21</v>
      </c>
      <c r="C23" s="41" t="s">
        <v>39</v>
      </c>
      <c r="D23" s="35" t="s">
        <v>22</v>
      </c>
      <c r="E23" s="21" t="s">
        <v>11</v>
      </c>
      <c r="F23" s="43">
        <v>6</v>
      </c>
      <c r="G23" s="23">
        <v>1</v>
      </c>
      <c r="H23" s="43">
        <v>500</v>
      </c>
      <c r="I23" s="45">
        <f t="shared" si="2"/>
        <v>3000</v>
      </c>
    </row>
    <row r="24" spans="1:13" ht="15.5" customHeight="1">
      <c r="A24" s="63"/>
      <c r="B24" s="60"/>
      <c r="C24" s="41" t="s">
        <v>41</v>
      </c>
      <c r="D24" s="35" t="s">
        <v>22</v>
      </c>
      <c r="E24" s="21" t="s">
        <v>11</v>
      </c>
      <c r="F24" s="43">
        <v>9</v>
      </c>
      <c r="G24" s="23">
        <v>1</v>
      </c>
      <c r="H24" s="43">
        <v>500</v>
      </c>
      <c r="I24" s="45">
        <f t="shared" si="2"/>
        <v>4500</v>
      </c>
    </row>
    <row r="25" spans="1:13" ht="15.5" customHeight="1">
      <c r="A25" s="63"/>
      <c r="B25" s="60"/>
      <c r="C25" s="41" t="s">
        <v>40</v>
      </c>
      <c r="D25" s="35" t="s">
        <v>42</v>
      </c>
      <c r="E25" s="21" t="s">
        <v>11</v>
      </c>
      <c r="F25" s="43">
        <v>13</v>
      </c>
      <c r="G25" s="23">
        <v>1</v>
      </c>
      <c r="H25" s="43">
        <v>500</v>
      </c>
      <c r="I25" s="45">
        <f t="shared" si="2"/>
        <v>6500</v>
      </c>
    </row>
    <row r="26" spans="1:13" ht="15.5" customHeight="1">
      <c r="A26" s="63"/>
      <c r="B26" s="60"/>
      <c r="C26" s="41" t="s">
        <v>43</v>
      </c>
      <c r="D26" s="35" t="s">
        <v>22</v>
      </c>
      <c r="E26" s="21" t="s">
        <v>11</v>
      </c>
      <c r="F26" s="43">
        <v>8</v>
      </c>
      <c r="G26" s="23">
        <v>1</v>
      </c>
      <c r="H26" s="43">
        <v>500</v>
      </c>
      <c r="I26" s="45">
        <f t="shared" si="2"/>
        <v>4000</v>
      </c>
    </row>
    <row r="27" spans="1:13" ht="15.5" customHeight="1">
      <c r="A27" s="63"/>
      <c r="B27" s="60"/>
      <c r="C27" s="41" t="s">
        <v>44</v>
      </c>
      <c r="D27" s="35" t="s">
        <v>22</v>
      </c>
      <c r="E27" s="21" t="s">
        <v>11</v>
      </c>
      <c r="F27" s="43">
        <v>8</v>
      </c>
      <c r="G27" s="23">
        <v>1</v>
      </c>
      <c r="H27" s="43">
        <v>500</v>
      </c>
      <c r="I27" s="45">
        <f t="shared" si="2"/>
        <v>4000</v>
      </c>
    </row>
    <row r="28" spans="1:13" ht="15.5" customHeight="1">
      <c r="A28" s="64"/>
      <c r="B28" s="61"/>
      <c r="C28" s="35" t="s">
        <v>38</v>
      </c>
      <c r="D28" s="35" t="s">
        <v>22</v>
      </c>
      <c r="E28" s="21" t="s">
        <v>11</v>
      </c>
      <c r="F28" s="22">
        <v>10</v>
      </c>
      <c r="G28" s="23">
        <v>1</v>
      </c>
      <c r="H28" s="22">
        <v>500</v>
      </c>
      <c r="I28" s="24">
        <f t="shared" si="2"/>
        <v>5000</v>
      </c>
    </row>
    <row r="29" spans="1:13" ht="14.4" customHeight="1">
      <c r="A29" s="57" t="s">
        <v>14</v>
      </c>
      <c r="B29" s="57"/>
      <c r="C29" s="57"/>
      <c r="D29" s="57"/>
      <c r="E29" s="57"/>
      <c r="F29" s="57"/>
      <c r="G29" s="57"/>
      <c r="H29" s="57"/>
      <c r="I29" s="25">
        <f>SUM(I13:I28)</f>
        <v>132800</v>
      </c>
    </row>
    <row r="30" spans="1:13" ht="13.75" customHeight="1">
      <c r="A30" s="36">
        <v>2</v>
      </c>
      <c r="B30" s="8" t="s">
        <v>24</v>
      </c>
      <c r="C30" s="8"/>
      <c r="D30" s="8"/>
      <c r="E30" s="8"/>
      <c r="F30" s="28"/>
      <c r="G30" s="29"/>
      <c r="H30" s="29"/>
      <c r="I30" s="30"/>
    </row>
    <row r="31" spans="1:13" ht="15.65" customHeight="1">
      <c r="A31" s="39" t="s">
        <v>28</v>
      </c>
      <c r="B31" s="40" t="s">
        <v>25</v>
      </c>
      <c r="C31" s="46" t="s">
        <v>45</v>
      </c>
      <c r="D31" s="41" t="s">
        <v>27</v>
      </c>
      <c r="E31" s="42" t="s">
        <v>26</v>
      </c>
      <c r="F31" s="43">
        <v>2</v>
      </c>
      <c r="G31" s="44">
        <v>1</v>
      </c>
      <c r="H31" s="43">
        <v>800</v>
      </c>
      <c r="I31" s="45">
        <f t="shared" ref="I31" si="3">H31*F31*G31</f>
        <v>1600</v>
      </c>
    </row>
    <row r="32" spans="1:13" ht="15.65" customHeight="1">
      <c r="A32" s="57" t="s">
        <v>14</v>
      </c>
      <c r="B32" s="57"/>
      <c r="C32" s="57"/>
      <c r="D32" s="57"/>
      <c r="E32" s="57"/>
      <c r="F32" s="57"/>
      <c r="G32" s="57"/>
      <c r="H32" s="57"/>
      <c r="I32" s="25">
        <f>SUM(I31)</f>
        <v>1600</v>
      </c>
    </row>
    <row r="33" spans="1:9" ht="15" customHeight="1">
      <c r="A33" s="36">
        <v>3</v>
      </c>
      <c r="B33" s="8" t="s">
        <v>29</v>
      </c>
      <c r="C33" s="37">
        <v>0.06</v>
      </c>
      <c r="D33" s="8"/>
      <c r="E33" s="8"/>
      <c r="F33" s="28"/>
      <c r="G33" s="29"/>
      <c r="H33" s="29"/>
      <c r="I33" s="30"/>
    </row>
    <row r="34" spans="1:9" ht="13.75" customHeight="1">
      <c r="A34" s="57" t="s">
        <v>14</v>
      </c>
      <c r="B34" s="57"/>
      <c r="C34" s="57"/>
      <c r="D34" s="57"/>
      <c r="E34" s="57"/>
      <c r="F34" s="57"/>
      <c r="G34" s="57"/>
      <c r="H34" s="57"/>
      <c r="I34" s="25">
        <f>(I29+I32)*C33</f>
        <v>8064</v>
      </c>
    </row>
    <row r="35" spans="1:9">
      <c r="A35" s="56" t="s">
        <v>10</v>
      </c>
      <c r="B35" s="56"/>
      <c r="C35" s="56"/>
      <c r="D35" s="56"/>
      <c r="E35" s="56"/>
      <c r="F35" s="56"/>
      <c r="G35" s="56"/>
      <c r="H35" s="56"/>
      <c r="I35" s="26">
        <f>I29+I32+I34</f>
        <v>142464</v>
      </c>
    </row>
  </sheetData>
  <mergeCells count="24">
    <mergeCell ref="A2:B2"/>
    <mergeCell ref="B17:B22"/>
    <mergeCell ref="A17:A22"/>
    <mergeCell ref="A32:H32"/>
    <mergeCell ref="D13:D14"/>
    <mergeCell ref="D15:D16"/>
    <mergeCell ref="A13:A16"/>
    <mergeCell ref="B13:B16"/>
    <mergeCell ref="C13:C14"/>
    <mergeCell ref="C15:C16"/>
    <mergeCell ref="B23:B28"/>
    <mergeCell ref="A23:A28"/>
    <mergeCell ref="A29:H29"/>
    <mergeCell ref="C17:C18"/>
    <mergeCell ref="C19:C20"/>
    <mergeCell ref="C21:C22"/>
    <mergeCell ref="A9:C10"/>
    <mergeCell ref="A3:B3"/>
    <mergeCell ref="D3:G8"/>
    <mergeCell ref="A35:H35"/>
    <mergeCell ref="A34:H34"/>
    <mergeCell ref="D17:D18"/>
    <mergeCell ref="D19:D20"/>
    <mergeCell ref="D21:D22"/>
  </mergeCells>
  <phoneticPr fontId="1" type="noConversion"/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2021-09-26T08:57:36Z</cp:lastPrinted>
  <dcterms:created xsi:type="dcterms:W3CDTF">2014-02-12T08:04:12Z</dcterms:created>
  <dcterms:modified xsi:type="dcterms:W3CDTF">2021-10-12T10:47:53Z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